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/>
  <mc:AlternateContent xmlns:mc="http://schemas.openxmlformats.org/markup-compatibility/2006">
    <mc:Choice Requires="x15">
      <x15ac:absPath xmlns:x15ac="http://schemas.microsoft.com/office/spreadsheetml/2010/11/ac" url="C:\Users\Barry\Documents\Mad Day\Track Record 2017\"/>
    </mc:Choice>
  </mc:AlternateContent>
  <bookViews>
    <workbookView xWindow="0" yWindow="0" windowWidth="19200" windowHeight="6948"/>
  </bookViews>
  <sheets>
    <sheet name="Sheet1" sheetId="1" r:id="rId1"/>
    <sheet name="Sheet2" sheetId="2" r:id="rId2"/>
    <sheet name="Sheet3" sheetId="3" r:id="rId3"/>
  </sheets>
  <definedNames>
    <definedName name="__xlnm.Print_Area" localSheetId="0">#N/A</definedName>
  </definedNames>
  <calcPr calcId="162913"/>
</workbook>
</file>

<file path=xl/calcChain.xml><?xml version="1.0" encoding="utf-8"?>
<calcChain xmlns="http://schemas.openxmlformats.org/spreadsheetml/2006/main">
  <c r="I166" i="1" l="1"/>
  <c r="J166" i="1" s="1"/>
  <c r="I165" i="1" l="1"/>
  <c r="J165" i="1" s="1"/>
  <c r="I30" i="1" l="1"/>
  <c r="J30" i="1" s="1"/>
  <c r="I29" i="1"/>
  <c r="J29" i="1" s="1"/>
  <c r="F6" i="1" l="1"/>
  <c r="I164" i="1"/>
  <c r="J164" i="1" s="1"/>
  <c r="I163" i="1"/>
  <c r="J163" i="1" s="1"/>
  <c r="I162" i="1" l="1"/>
  <c r="J162" i="1" s="1"/>
  <c r="I161" i="1"/>
  <c r="J161" i="1" s="1"/>
  <c r="I160" i="1" l="1"/>
  <c r="J160" i="1" s="1"/>
  <c r="I28" i="1" l="1"/>
  <c r="J28" i="1" s="1"/>
  <c r="I159" i="1" l="1"/>
  <c r="J159" i="1" s="1"/>
  <c r="I158" i="1" l="1"/>
  <c r="J158" i="1" s="1"/>
  <c r="L157" i="1" l="1"/>
  <c r="I41" i="1"/>
  <c r="I157" i="1" l="1"/>
  <c r="J157" i="1" s="1"/>
  <c r="I27" i="1" l="1"/>
  <c r="J27" i="1" s="1"/>
  <c r="I156" i="1" l="1"/>
  <c r="J156" i="1" s="1"/>
  <c r="I155" i="1" l="1"/>
  <c r="J155" i="1" s="1"/>
  <c r="J154" i="1"/>
  <c r="I154" i="1"/>
  <c r="I153" i="1" l="1"/>
  <c r="J153" i="1" s="1"/>
  <c r="I152" i="1"/>
  <c r="J152" i="1" s="1"/>
  <c r="I151" i="1" l="1"/>
  <c r="J151" i="1" s="1"/>
  <c r="I150" i="1"/>
  <c r="J150" i="1" s="1"/>
  <c r="I149" i="1" l="1"/>
  <c r="J149" i="1" s="1"/>
  <c r="J148" i="1" l="1"/>
  <c r="I148" i="1"/>
  <c r="I147" i="1" l="1"/>
  <c r="J147" i="1" s="1"/>
  <c r="I146" i="1"/>
  <c r="J146" i="1" s="1"/>
  <c r="J145" i="1" l="1"/>
  <c r="I145" i="1"/>
  <c r="I144" i="1" l="1"/>
  <c r="J144" i="1" s="1"/>
  <c r="I143" i="1"/>
  <c r="J143" i="1" s="1"/>
  <c r="I142" i="1" l="1"/>
  <c r="J142" i="1" s="1"/>
  <c r="I141" i="1"/>
  <c r="J141" i="1" s="1"/>
  <c r="I140" i="1" l="1"/>
  <c r="J140" i="1" s="1"/>
  <c r="I139" i="1" l="1"/>
  <c r="J139" i="1" s="1"/>
  <c r="I138" i="1"/>
  <c r="J138" i="1" s="1"/>
  <c r="J137" i="1" l="1"/>
  <c r="I137" i="1"/>
  <c r="I136" i="1" l="1"/>
  <c r="J136" i="1" s="1"/>
  <c r="J135" i="1" l="1"/>
  <c r="I135" i="1"/>
  <c r="I134" i="1"/>
  <c r="J134" i="1" s="1"/>
  <c r="I133" i="1" l="1"/>
  <c r="J133" i="1" s="1"/>
  <c r="I132" i="1"/>
  <c r="J132" i="1" s="1"/>
  <c r="I131" i="1"/>
  <c r="J131" i="1" s="1"/>
  <c r="J130" i="1" l="1"/>
  <c r="I130" i="1"/>
  <c r="I129" i="1"/>
  <c r="J129" i="1" s="1"/>
  <c r="I26" i="1" l="1"/>
  <c r="J128" i="1" l="1"/>
  <c r="I128" i="1"/>
  <c r="I127" i="1"/>
  <c r="J127" i="1" s="1"/>
  <c r="I126" i="1" l="1"/>
  <c r="J126" i="1" s="1"/>
  <c r="I125" i="1"/>
  <c r="J125" i="1" s="1"/>
  <c r="J26" i="1" l="1"/>
  <c r="I124" i="1" l="1"/>
  <c r="J124" i="1" s="1"/>
  <c r="I123" i="1" l="1"/>
  <c r="J123" i="1" s="1"/>
  <c r="I122" i="1" l="1"/>
  <c r="J122" i="1" s="1"/>
  <c r="I121" i="1"/>
  <c r="J121" i="1" s="1"/>
  <c r="I120" i="1"/>
  <c r="J120" i="1" s="1"/>
  <c r="I119" i="1"/>
  <c r="J119" i="1" s="1"/>
  <c r="I118" i="1" l="1"/>
  <c r="J118" i="1" s="1"/>
  <c r="J117" i="1" l="1"/>
  <c r="J116" i="1"/>
  <c r="I117" i="1"/>
  <c r="I116" i="1"/>
  <c r="I115" i="1" l="1"/>
  <c r="J115" i="1" s="1"/>
  <c r="I114" i="1" l="1"/>
  <c r="J114" i="1" s="1"/>
  <c r="I113" i="1" l="1"/>
  <c r="J113" i="1" s="1"/>
  <c r="I25" i="1" l="1"/>
  <c r="I112" i="1" l="1"/>
  <c r="J112" i="1" s="1"/>
  <c r="I111" i="1" l="1"/>
  <c r="J111" i="1" s="1"/>
  <c r="I110" i="1"/>
  <c r="J110" i="1" s="1"/>
  <c r="I109" i="1" l="1"/>
  <c r="J109" i="1" s="1"/>
  <c r="I108" i="1" l="1"/>
  <c r="J108" i="1" s="1"/>
  <c r="I107" i="1"/>
  <c r="J107" i="1" s="1"/>
  <c r="I106" i="1" l="1"/>
  <c r="J106" i="1" s="1"/>
  <c r="I105" i="1" l="1"/>
  <c r="J105" i="1" s="1"/>
  <c r="I104" i="1" l="1"/>
  <c r="J104" i="1" s="1"/>
  <c r="I103" i="1" l="1"/>
  <c r="J103" i="1" s="1"/>
  <c r="J102" i="1" l="1"/>
  <c r="I102" i="1"/>
  <c r="J101" i="1" l="1"/>
  <c r="I101" i="1"/>
  <c r="J98" i="1" l="1"/>
  <c r="J97" i="1"/>
  <c r="I100" i="1"/>
  <c r="J100" i="1" s="1"/>
  <c r="I99" i="1"/>
  <c r="J99" i="1" s="1"/>
  <c r="I98" i="1" l="1"/>
  <c r="I97" i="1"/>
  <c r="J96" i="1" l="1"/>
  <c r="I96" i="1"/>
  <c r="I95" i="1" l="1"/>
  <c r="J95" i="1" s="1"/>
  <c r="J94" i="1"/>
  <c r="I94" i="1"/>
  <c r="I93" i="1" l="1"/>
  <c r="J93" i="1" s="1"/>
  <c r="J92" i="1"/>
  <c r="I92" i="1"/>
  <c r="J25" i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/>
  <c r="I73" i="1"/>
  <c r="J73" i="1" s="1"/>
  <c r="I72" i="1"/>
  <c r="J72" i="1" s="1"/>
  <c r="I71" i="1"/>
  <c r="J71" i="1" s="1"/>
  <c r="J70" i="1"/>
  <c r="I69" i="1"/>
  <c r="J69" i="1" s="1"/>
  <c r="I70" i="1"/>
  <c r="J41" i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I65" i="1"/>
  <c r="J65" i="1" s="1"/>
  <c r="I66" i="1"/>
  <c r="J66" i="1" s="1"/>
  <c r="I67" i="1"/>
  <c r="J67" i="1" s="1"/>
  <c r="I68" i="1"/>
  <c r="J68" i="1" s="1"/>
  <c r="I23" i="1"/>
  <c r="I24" i="1"/>
  <c r="J24" i="1" s="1"/>
  <c r="J56" i="1"/>
  <c r="J64" i="1"/>
  <c r="B8" i="2"/>
  <c r="F7" i="1" l="1"/>
  <c r="L79" i="1"/>
  <c r="J23" i="1"/>
  <c r="J45" i="1"/>
  <c r="F10" i="1" l="1"/>
  <c r="F11" i="1" l="1"/>
  <c r="F12" i="1" l="1"/>
  <c r="F13" i="1" s="1"/>
  <c r="F14" i="1" s="1"/>
  <c r="F8" i="1"/>
  <c r="F9" i="1" s="1"/>
</calcChain>
</file>

<file path=xl/sharedStrings.xml><?xml version="1.0" encoding="utf-8"?>
<sst xmlns="http://schemas.openxmlformats.org/spreadsheetml/2006/main" count="471" uniqueCount="183">
  <si>
    <t>Model Portfolio</t>
  </si>
  <si>
    <t>date:</t>
  </si>
  <si>
    <t>Bill Davis</t>
  </si>
  <si>
    <t>see notes at the bottom of this spreadsheet</t>
  </si>
  <si>
    <t>Performance Numbers</t>
  </si>
  <si>
    <t>Trading Book</t>
  </si>
  <si>
    <t>subtotal realized</t>
  </si>
  <si>
    <t>Asset Class Breakdown</t>
  </si>
  <si>
    <t>subtotal unrealized</t>
  </si>
  <si>
    <t>Risk Adjusted Basis</t>
  </si>
  <si>
    <t>Performance since inception</t>
  </si>
  <si>
    <t>Current Positions</t>
  </si>
  <si>
    <t>Date</t>
  </si>
  <si>
    <t>Opened</t>
  </si>
  <si>
    <t>Closed</t>
  </si>
  <si>
    <t>Asset</t>
  </si>
  <si>
    <t>Underlying</t>
  </si>
  <si>
    <t>Notional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</si>
  <si>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</si>
  <si>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</si>
  <si>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</si>
  <si>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</si>
  <si>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</si>
  <si>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</si>
  <si>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</si>
  <si>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</si>
  <si>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</si>
  <si>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Contracts</t>
  </si>
  <si>
    <t>NCR January $27 Call</t>
  </si>
  <si>
    <t>equity</t>
  </si>
  <si>
    <t>long</t>
  </si>
  <si>
    <t>GOGO</t>
  </si>
  <si>
    <t>X</t>
  </si>
  <si>
    <t>Short</t>
  </si>
  <si>
    <t>ASNA</t>
  </si>
  <si>
    <t>APA April 2016 $45 Call</t>
  </si>
  <si>
    <t>APA Nov 6 $48 Call</t>
  </si>
  <si>
    <t>Position</t>
  </si>
  <si>
    <t>Closed Positions Since Inception July 1, 2015</t>
  </si>
  <si>
    <t>Size</t>
  </si>
  <si>
    <t xml:space="preserve">VXX </t>
  </si>
  <si>
    <t>volatility</t>
  </si>
  <si>
    <t>GOGO-Sold July 17th-$20 Call</t>
  </si>
  <si>
    <t>GOGO-July 24th-$19 Put</t>
  </si>
  <si>
    <t>GOGO-Sold July 24th-$20 Call</t>
  </si>
  <si>
    <t>WDC August 7th-$84 Call</t>
  </si>
  <si>
    <t>GOGO-Sold Aug 7th-$20 Call</t>
  </si>
  <si>
    <t>GOGO-Aug 21th-$18.50 Put</t>
  </si>
  <si>
    <t>GOGO-Aug 7th-$18 Put</t>
  </si>
  <si>
    <t>NCR - Sold Jan 2016-$32 Call</t>
  </si>
  <si>
    <t>NFLX August 21st-$125 Call</t>
  </si>
  <si>
    <t>NFLX August 21st-$127 Call</t>
  </si>
  <si>
    <t>CIEN</t>
  </si>
  <si>
    <t>CIEN-Sold August 28th-$22 Call</t>
  </si>
  <si>
    <t>short</t>
  </si>
  <si>
    <t>VIPS</t>
  </si>
  <si>
    <t>VIPS-Sold August 29th-$19 Call</t>
  </si>
  <si>
    <t>WDC Sept 11th-$83 Call</t>
  </si>
  <si>
    <t>WDC Sept 11th-$85 Call</t>
  </si>
  <si>
    <t>Apple-Sept 11th - $116 Call</t>
  </si>
  <si>
    <t>Apple-Sept 11th - $112 Call</t>
  </si>
  <si>
    <t>VNR</t>
  </si>
  <si>
    <t>VNR-Sold Sept $9 Call</t>
  </si>
  <si>
    <t>X - Sold Sept 25th-$14 Call</t>
  </si>
  <si>
    <t>NCR - Sold Jan 2016-$29 Call</t>
  </si>
  <si>
    <t>ASNA-Sold October $15 Call</t>
  </si>
  <si>
    <t>NCR January $29 Call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</si>
  <si>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</si>
  <si>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</si>
  <si>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</si>
  <si>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</si>
  <si>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</si>
  <si>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</si>
  <si>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</si>
  <si>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</si>
  <si>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</si>
  <si>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</si>
  <si>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</si>
  <si>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RDN</t>
  </si>
  <si>
    <t>Beginning Account Value</t>
  </si>
  <si>
    <t>Mark to Market Value</t>
  </si>
  <si>
    <t>X-Sold Nov 6th $14 Call-Expired</t>
  </si>
  <si>
    <t>ETE</t>
  </si>
  <si>
    <t>ETE - Sold Nov $20 Call</t>
  </si>
  <si>
    <t>ASNA - Sold Nov $14 Call-Expired</t>
  </si>
  <si>
    <t>GOGO - Sold Dec $20 Call</t>
  </si>
  <si>
    <t>LUK - Dec $18 Call</t>
  </si>
  <si>
    <t>ETE- Sold Dec $15 Call</t>
  </si>
  <si>
    <t>VNR- Sold Dec $3 Call-Assigned</t>
  </si>
  <si>
    <t>ETE-Sold Jan $13.75 Call</t>
  </si>
  <si>
    <t>GOGO-Sold Jan 8th-$21 Call</t>
  </si>
  <si>
    <t>P-Sold Jan 8th $14 Call</t>
  </si>
  <si>
    <t>KMI</t>
  </si>
  <si>
    <t>KMI-Sold Jan 29th- $15 Call-Assigned</t>
  </si>
  <si>
    <t>AAPL - Feb 5th-$97 call</t>
  </si>
  <si>
    <t>SFLY - Feb $40 Put</t>
  </si>
  <si>
    <t>SFLY - Feb $37.50 Put</t>
  </si>
  <si>
    <t>KMI - Short Feb $15 call</t>
  </si>
  <si>
    <t>KMI-Calls Assigned</t>
  </si>
  <si>
    <t>DUST-March 4th-$4.50 Call</t>
  </si>
  <si>
    <t>Mad Day Trader</t>
  </si>
  <si>
    <t>The Mad Day Trader</t>
  </si>
  <si>
    <t>DUST-March 11th-$4.00 Call</t>
  </si>
  <si>
    <t>2015 realized profits</t>
  </si>
  <si>
    <t>2015 % Return</t>
  </si>
  <si>
    <t>2016 Cumulative</t>
  </si>
  <si>
    <t>2016 Year To date</t>
  </si>
  <si>
    <t>DUST-March 24th- $4.50 Call</t>
  </si>
  <si>
    <t>X - March 18th-$15.50 Call-Assigned</t>
  </si>
  <si>
    <t>FDX-April 22nd-$162.50 Call</t>
  </si>
  <si>
    <t>FDX-April 22nd-$170.00 Call</t>
  </si>
  <si>
    <t>VRTX - May 20th - $85 Call</t>
  </si>
  <si>
    <t>VRTX - May 20th - $90 Call</t>
  </si>
  <si>
    <t>CTXS - May $82.50 Call</t>
  </si>
  <si>
    <t>CTXS - May $87.50 Call</t>
  </si>
  <si>
    <t>MSFT -May 6th-$51.50 Call</t>
  </si>
  <si>
    <t>DNR</t>
  </si>
  <si>
    <t>DNR-June $4.50 Call</t>
  </si>
  <si>
    <t>ETE-June 10th-$16 Call-Expired</t>
  </si>
  <si>
    <t>HFC-Sept $23 Call</t>
  </si>
  <si>
    <t>HFC-July 15th- $24.50 Call</t>
  </si>
  <si>
    <t xml:space="preserve">P - July 22nd - $15 Call-Expired </t>
  </si>
  <si>
    <t>FEYE</t>
  </si>
  <si>
    <t>FEYE-July 29th-$17 Call</t>
  </si>
  <si>
    <t>FCX</t>
  </si>
  <si>
    <t>FCX - Aug 12th-$13 Call-Expired</t>
  </si>
  <si>
    <t>ETE-August 28th-$18 Call</t>
  </si>
  <si>
    <t>DUST-Adj 1:10 Reverse, 1:5</t>
  </si>
  <si>
    <t>ETE-September 2nd-$18 Call</t>
  </si>
  <si>
    <t>ETE-September 16th-$19 Call</t>
  </si>
  <si>
    <t>CIEN-Oct 21st-$24 Call</t>
  </si>
  <si>
    <t>ETE-September 16th-$18 Call</t>
  </si>
  <si>
    <t>P-Sept 23rd-$14 Call</t>
  </si>
  <si>
    <t>ETE-Sept 30th-$17 Call-Expired</t>
  </si>
  <si>
    <t>CIEN-Sept 30th-$24.50 Call-Expired</t>
  </si>
  <si>
    <t>P-Sept 30th-$14 Call-Assigned</t>
  </si>
  <si>
    <t>P - Call Assigned</t>
  </si>
  <si>
    <t>CIEN-Oct 21st-$23.50 Call</t>
  </si>
  <si>
    <t>KR- Jan $30 Call</t>
  </si>
  <si>
    <t>KR- Jan $33.75 Call</t>
  </si>
  <si>
    <t>DYN</t>
  </si>
  <si>
    <t>CIEN-Oct 21st-$22 Call-Expired</t>
  </si>
  <si>
    <t>DYN-October $12.50 Call-Expired</t>
  </si>
  <si>
    <t>CERN-Jan $50 Call</t>
  </si>
  <si>
    <t>CERN-Jan $55 Call</t>
  </si>
  <si>
    <t>FEYE-Nov 25th - $14 Call-Expired</t>
  </si>
  <si>
    <t>FCX-Nov 25th-$14 Call-Assigned</t>
  </si>
  <si>
    <t>FEYE-Dec 16th-$14 Call</t>
  </si>
  <si>
    <t>DDD</t>
  </si>
  <si>
    <t>DDD-Dec 16th - $15.50 Call</t>
  </si>
  <si>
    <t>DDD-Dec 23rd - $15.50 Call-Exp</t>
  </si>
  <si>
    <t>DDD-Jan 20th - $16 Call</t>
  </si>
  <si>
    <t>FEYE-Jan 20th - $13.50 Call</t>
  </si>
  <si>
    <t>FEYE-Feb 3rd - $13.50 Call</t>
  </si>
  <si>
    <t>QCOM-April $52.50 Call</t>
  </si>
  <si>
    <t>QCOM-April $57.50 Call</t>
  </si>
  <si>
    <t>ACIA-May $55 Call</t>
  </si>
  <si>
    <t>ACIA-May $65 Call</t>
  </si>
  <si>
    <t>QCOM-May $57.50 Call</t>
  </si>
  <si>
    <t>QCOM-May $62.50 Call</t>
  </si>
  <si>
    <t>ACIA-May $70 Call</t>
  </si>
  <si>
    <t>WAIR</t>
  </si>
  <si>
    <t>SNAP</t>
  </si>
  <si>
    <t>SNAP-April $21 Call</t>
  </si>
  <si>
    <t>SNAP-April 28th - $21.50 call</t>
  </si>
  <si>
    <t>FEYE-May 12th - $14.50 call</t>
  </si>
  <si>
    <t>COWN</t>
  </si>
  <si>
    <t>FEYE-Call Assigned</t>
  </si>
  <si>
    <t>VRX -May 26th - $14 Call</t>
  </si>
  <si>
    <t>DIS-July 2017 $105 Call</t>
  </si>
  <si>
    <t>DIS-March 26th- $109 Call</t>
  </si>
  <si>
    <t>APA-Oct $47.50 Call</t>
  </si>
  <si>
    <t>APA-Oct $52.50 Call</t>
  </si>
  <si>
    <t>APA-Oct $45.00 Put</t>
  </si>
  <si>
    <t>2015, 2016 &amp; 2017 Combined Returns</t>
  </si>
  <si>
    <t>VRX-June 30th-$16.50 Call</t>
  </si>
  <si>
    <t>DIS- June 23rd-$107 Call-Exp</t>
  </si>
  <si>
    <t>VRX-Call Assigned</t>
  </si>
  <si>
    <t>AMD-July 7th-$13 Call</t>
  </si>
  <si>
    <t>AMD-Call assigned</t>
  </si>
  <si>
    <t>SBH</t>
  </si>
  <si>
    <t>VIPS-July 28th-$12 Call</t>
  </si>
  <si>
    <t>SBH-July $20 Call-Expired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</si>
</sst>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(\$* #,##0.00_);_(\$* \(#,##0.00\);_(\$* \-??_);_(@_)"/>
    <numFmt numFmtId="165" formatCode="mmmm\ d&quot;, &quot;yyyy;@"/>
    <numFmt numFmtId="166" formatCode="dddd&quot;, &quot;mmmm\ dd&quot;, &quot;yyyy"/>
    <numFmt numFmtId="167" formatCode="\$#,##0.00"/>
    <numFmt numFmtId="168" formatCode="\$#,##0.00_);[Red]&quot;($&quot;#,##0.00\)"/>
    <numFmt numFmtId="169" formatCode="_(* #,##0.00_);_(* \(#,##0.00\);_(* \-??_);_(@_)"/>
    <numFmt numFmtId="170" formatCode="\$#,##0_);[Red]&quot;($&quot;#,##0\)"/>
    <numFmt numFmtId="171" formatCode="#,##0.0"/>
    <numFmt numFmtId="172" formatCode="0.0%"/>
  </numFmts>
  <fonts count="15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24"/>
      <color indexed="8"/>
      <name val="Calibri"/>
      <family val="2"/>
      <charset val="1"/>
    </font>
    <font>
      <b/>
      <sz val="24"/>
      <color indexed="8"/>
      <name val="Calibri"/>
      <family val="2"/>
      <charset val="1"/>
    </font>
    <font>
      <b/>
      <u/>
      <sz val="24"/>
      <color indexed="8"/>
      <name val="Calibri"/>
      <family val="2"/>
      <charset val="1"/>
    </font>
    <font>
      <b/>
      <sz val="26"/>
      <color indexed="8"/>
      <name val="Calibri"/>
      <family val="2"/>
      <charset val="1"/>
    </font>
    <font>
      <sz val="24"/>
      <name val="Calibri"/>
      <family val="2"/>
      <charset val="1"/>
    </font>
    <font>
      <b/>
      <sz val="24"/>
      <name val="Calibri"/>
      <family val="2"/>
      <charset val="1"/>
    </font>
    <font>
      <sz val="24"/>
      <color indexed="10"/>
      <name val="Calibri"/>
      <family val="2"/>
      <charset val="1"/>
    </font>
    <font>
      <u/>
      <sz val="24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4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9" fontId="1" fillId="0" borderId="0"/>
    <xf numFmtId="164" fontId="1" fillId="0" borderId="0"/>
    <xf numFmtId="0" fontId="1" fillId="0" borderId="0"/>
    <xf numFmtId="9" fontId="1" fillId="0" borderId="0"/>
  </cellStyleXfs>
  <cellXfs count="85">
    <xf numFmtId="0" fontId="0" fillId="0" borderId="0" xfId="0"/>
    <xf numFmtId="0" fontId="2" fillId="0" borderId="0" xfId="3" applyFont="1"/>
    <xf numFmtId="14" fontId="2" fillId="0" borderId="0" xfId="3" applyNumberFormat="1" applyFont="1" applyAlignment="1">
      <alignment horizontal="center"/>
    </xf>
    <xf numFmtId="164" fontId="2" fillId="0" borderId="0" xfId="2" applyFont="1" applyFill="1" applyBorder="1" applyAlignment="1" applyProtection="1"/>
    <xf numFmtId="10" fontId="2" fillId="0" borderId="0" xfId="4" applyNumberFormat="1" applyFont="1" applyFill="1" applyBorder="1" applyAlignment="1" applyProtection="1"/>
    <xf numFmtId="0" fontId="3" fillId="0" borderId="0" xfId="3" applyFont="1"/>
    <xf numFmtId="14" fontId="3" fillId="0" borderId="0" xfId="3" applyNumberFormat="1" applyFont="1" applyAlignment="1">
      <alignment horizontal="center"/>
    </xf>
    <xf numFmtId="164" fontId="3" fillId="0" borderId="0" xfId="2" applyFont="1" applyFill="1" applyBorder="1" applyAlignment="1" applyProtection="1"/>
    <xf numFmtId="165" fontId="3" fillId="0" borderId="0" xfId="3" applyNumberFormat="1" applyFont="1" applyAlignment="1">
      <alignment horizontal="left"/>
    </xf>
    <xf numFmtId="14" fontId="3" fillId="0" borderId="0" xfId="3" applyNumberFormat="1" applyFont="1" applyAlignment="1">
      <alignment horizontal="right"/>
    </xf>
    <xf numFmtId="14" fontId="3" fillId="0" borderId="0" xfId="3" applyNumberFormat="1" applyFont="1"/>
    <xf numFmtId="166" fontId="3" fillId="0" borderId="0" xfId="3" applyNumberFormat="1" applyFont="1"/>
    <xf numFmtId="0" fontId="4" fillId="0" borderId="0" xfId="3" applyFont="1"/>
    <xf numFmtId="0" fontId="3" fillId="0" borderId="0" xfId="3" applyFont="1" applyAlignment="1">
      <alignment horizontal="center"/>
    </xf>
    <xf numFmtId="167" fontId="2" fillId="0" borderId="0" xfId="3" applyNumberFormat="1" applyFont="1"/>
    <xf numFmtId="167" fontId="3" fillId="0" borderId="0" xfId="4" applyNumberFormat="1" applyFont="1" applyFill="1" applyBorder="1" applyAlignment="1" applyProtection="1"/>
    <xf numFmtId="0" fontId="5" fillId="0" borderId="0" xfId="3" applyFont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0" fontId="3" fillId="0" borderId="0" xfId="3" applyNumberFormat="1" applyFont="1"/>
    <xf numFmtId="0" fontId="5" fillId="0" borderId="0" xfId="3" applyFont="1"/>
    <xf numFmtId="10" fontId="2" fillId="0" borderId="0" xfId="3" applyNumberFormat="1" applyFont="1"/>
    <xf numFmtId="10" fontId="2" fillId="0" borderId="0" xfId="4" applyNumberFormat="1" applyFont="1" applyFill="1" applyBorder="1" applyAlignment="1" applyProtection="1">
      <alignment horizontal="center"/>
    </xf>
    <xf numFmtId="14" fontId="4" fillId="0" borderId="0" xfId="3" applyNumberFormat="1" applyFont="1"/>
    <xf numFmtId="164" fontId="3" fillId="0" borderId="0" xfId="2" applyFont="1" applyFill="1" applyBorder="1" applyAlignment="1" applyProtection="1">
      <alignment horizontal="center"/>
    </xf>
    <xf numFmtId="10" fontId="3" fillId="0" borderId="0" xfId="4" applyNumberFormat="1" applyFont="1" applyFill="1" applyBorder="1" applyAlignment="1" applyProtection="1">
      <alignment horizontal="center"/>
    </xf>
    <xf numFmtId="14" fontId="2" fillId="0" borderId="0" xfId="3" applyNumberFormat="1" applyFont="1"/>
    <xf numFmtId="14" fontId="6" fillId="0" borderId="0" xfId="3" applyNumberFormat="1" applyFont="1"/>
    <xf numFmtId="14" fontId="6" fillId="0" borderId="0" xfId="3" applyNumberFormat="1" applyFont="1" applyAlignment="1">
      <alignment horizontal="center"/>
    </xf>
    <xf numFmtId="0" fontId="6" fillId="0" borderId="0" xfId="3" applyFont="1"/>
    <xf numFmtId="168" fontId="6" fillId="0" borderId="0" xfId="3" applyNumberFormat="1" applyFont="1"/>
    <xf numFmtId="164" fontId="6" fillId="0" borderId="0" xfId="2" applyFont="1" applyFill="1" applyBorder="1" applyAlignment="1" applyProtection="1"/>
    <xf numFmtId="167" fontId="6" fillId="0" borderId="0" xfId="4" applyNumberFormat="1" applyFont="1" applyFill="1" applyBorder="1" applyAlignment="1" applyProtection="1"/>
    <xf numFmtId="164" fontId="6" fillId="0" borderId="0" xfId="3" applyNumberFormat="1" applyFont="1"/>
    <xf numFmtId="10" fontId="6" fillId="0" borderId="0" xfId="4" applyNumberFormat="1" applyFont="1" applyFill="1" applyBorder="1" applyAlignment="1" applyProtection="1"/>
    <xf numFmtId="10" fontId="6" fillId="0" borderId="0" xfId="3" applyNumberFormat="1" applyFont="1"/>
    <xf numFmtId="0" fontId="6" fillId="0" borderId="0" xfId="3" applyFont="1" applyAlignment="1">
      <alignment horizontal="center"/>
    </xf>
    <xf numFmtId="169" fontId="2" fillId="0" borderId="0" xfId="1" applyFont="1" applyFill="1" applyBorder="1" applyAlignment="1" applyProtection="1"/>
    <xf numFmtId="0" fontId="2" fillId="0" borderId="0" xfId="3" applyFont="1" applyAlignment="1">
      <alignment horizontal="center"/>
    </xf>
    <xf numFmtId="14" fontId="2" fillId="0" borderId="0" xfId="3" applyNumberFormat="1" applyFont="1" applyAlignment="1">
      <alignment horizontal="right"/>
    </xf>
    <xf numFmtId="170" fontId="2" fillId="0" borderId="0" xfId="2" applyNumberFormat="1" applyFont="1" applyFill="1" applyBorder="1" applyAlignment="1" applyProtection="1"/>
    <xf numFmtId="168" fontId="2" fillId="0" borderId="0" xfId="2" applyNumberFormat="1" applyFont="1" applyFill="1" applyBorder="1" applyAlignment="1" applyProtection="1"/>
    <xf numFmtId="10" fontId="3" fillId="0" borderId="0" xfId="4" applyNumberFormat="1" applyFont="1" applyFill="1" applyBorder="1" applyAlignment="1" applyProtection="1"/>
    <xf numFmtId="168" fontId="2" fillId="0" borderId="0" xfId="3" applyNumberFormat="1" applyFont="1"/>
    <xf numFmtId="164" fontId="2" fillId="0" borderId="0" xfId="3" applyNumberFormat="1" applyFont="1"/>
    <xf numFmtId="168" fontId="6" fillId="0" borderId="0" xfId="2" applyNumberFormat="1" applyFont="1" applyFill="1" applyBorder="1" applyAlignment="1" applyProtection="1"/>
    <xf numFmtId="14" fontId="7" fillId="0" borderId="0" xfId="3" applyNumberFormat="1" applyFont="1"/>
    <xf numFmtId="1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168" fontId="7" fillId="0" borderId="0" xfId="2" applyNumberFormat="1" applyFont="1" applyFill="1" applyBorder="1" applyAlignment="1" applyProtection="1"/>
    <xf numFmtId="164" fontId="7" fillId="0" borderId="0" xfId="2" applyFont="1" applyFill="1" applyBorder="1" applyAlignment="1" applyProtection="1"/>
    <xf numFmtId="10" fontId="7" fillId="0" borderId="0" xfId="4" applyNumberFormat="1" applyFont="1" applyFill="1" applyBorder="1" applyAlignment="1" applyProtection="1"/>
    <xf numFmtId="164" fontId="6" fillId="0" borderId="0" xfId="2" applyNumberFormat="1" applyFont="1" applyFill="1" applyBorder="1" applyAlignment="1" applyProtection="1"/>
    <xf numFmtId="164" fontId="2" fillId="0" borderId="0" xfId="2" applyNumberFormat="1" applyFont="1" applyFill="1" applyBorder="1" applyAlignment="1" applyProtection="1"/>
    <xf numFmtId="168" fontId="3" fillId="0" borderId="0" xfId="3" applyNumberFormat="1" applyFont="1"/>
    <xf numFmtId="164" fontId="3" fillId="0" borderId="0" xfId="2" applyNumberFormat="1" applyFont="1" applyFill="1" applyBorder="1" applyAlignment="1" applyProtection="1"/>
    <xf numFmtId="14" fontId="8" fillId="0" borderId="0" xfId="3" applyNumberFormat="1" applyFont="1"/>
    <xf numFmtId="14" fontId="8" fillId="0" borderId="0" xfId="3" applyNumberFormat="1" applyFont="1" applyAlignment="1">
      <alignment horizontal="center"/>
    </xf>
    <xf numFmtId="0" fontId="8" fillId="0" borderId="0" xfId="3" applyFont="1"/>
    <xf numFmtId="168" fontId="8" fillId="0" borderId="0" xfId="3" applyNumberFormat="1" applyFont="1"/>
    <xf numFmtId="164" fontId="8" fillId="0" borderId="0" xfId="2" applyFont="1" applyFill="1" applyBorder="1" applyAlignment="1" applyProtection="1"/>
    <xf numFmtId="10" fontId="8" fillId="0" borderId="0" xfId="4" applyNumberFormat="1" applyFont="1" applyFill="1" applyBorder="1" applyAlignment="1" applyProtection="1"/>
    <xf numFmtId="164" fontId="8" fillId="0" borderId="0" xfId="2" applyNumberFormat="1" applyFont="1" applyFill="1" applyBorder="1" applyAlignment="1" applyProtection="1"/>
    <xf numFmtId="164" fontId="8" fillId="0" borderId="0" xfId="3" applyNumberFormat="1" applyFont="1"/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10" fontId="9" fillId="0" borderId="0" xfId="4" applyNumberFormat="1" applyFont="1" applyFill="1" applyBorder="1" applyAlignment="1" applyProtection="1">
      <alignment horizontal="center"/>
    </xf>
    <xf numFmtId="10" fontId="2" fillId="0" borderId="0" xfId="3" applyNumberFormat="1" applyFont="1" applyAlignment="1">
      <alignment horizontal="center"/>
    </xf>
    <xf numFmtId="0" fontId="1" fillId="0" borderId="0" xfId="3"/>
    <xf numFmtId="0" fontId="10" fillId="0" borderId="0" xfId="3" applyFont="1"/>
    <xf numFmtId="10" fontId="11" fillId="0" borderId="0" xfId="4" applyNumberFormat="1" applyFont="1" applyFill="1" applyBorder="1" applyAlignment="1" applyProtection="1">
      <alignment horizontal="center"/>
    </xf>
    <xf numFmtId="164" fontId="2" fillId="0" borderId="0" xfId="2" applyFont="1"/>
    <xf numFmtId="171" fontId="2" fillId="0" borderId="0" xfId="3" applyNumberFormat="1" applyFont="1"/>
    <xf numFmtId="169" fontId="1" fillId="0" borderId="0" xfId="1"/>
    <xf numFmtId="164" fontId="3" fillId="0" borderId="0" xfId="3" applyNumberFormat="1" applyFont="1"/>
    <xf numFmtId="172" fontId="2" fillId="0" borderId="0" xfId="4" applyNumberFormat="1" applyFont="1"/>
    <xf numFmtId="164" fontId="12" fillId="0" borderId="0" xfId="2" applyFont="1" applyFill="1" applyBorder="1" applyAlignment="1" applyProtection="1">
      <alignment horizontal="left"/>
    </xf>
    <xf numFmtId="14" fontId="6" fillId="0" borderId="0" xfId="3" applyNumberFormat="1" applyFont="1" applyAlignment="1">
      <alignment horizontal="right"/>
    </xf>
    <xf numFmtId="0" fontId="13" fillId="0" borderId="0" xfId="3" applyFont="1" applyAlignment="1"/>
    <xf numFmtId="43" fontId="2" fillId="0" borderId="0" xfId="3" applyNumberFormat="1" applyFont="1"/>
    <xf numFmtId="169" fontId="14" fillId="0" borderId="0" xfId="1" applyFont="1"/>
    <xf numFmtId="169" fontId="2" fillId="0" borderId="0" xfId="1" applyFont="1"/>
    <xf numFmtId="14" fontId="13" fillId="0" borderId="0" xfId="3" applyNumberFormat="1" applyFont="1" applyAlignment="1">
      <alignment horizontal="right"/>
    </xf>
    <xf numFmtId="10" fontId="12" fillId="0" borderId="0" xfId="4" applyNumberFormat="1" applyFont="1"/>
    <xf numFmtId="169" fontId="3" fillId="0" borderId="0" xfId="3" applyNumberFormat="1" applyFont="1" applyAlignment="1">
      <alignment horizontal="center"/>
    </xf>
  </cellXfs>
  <cellStyles count="5">
    <cellStyle name="Comma" xfId="1" builtinId="3"/>
    <cellStyle name="Currency" xfId="2" builtinId="4"/>
    <cellStyle name="Excel Built-in Normal" xfId="3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78787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F81BD"/>
      <rgbColor rgb="004BACC6"/>
      <rgbColor rgb="009BBB59"/>
      <rgbColor rgb="00FFCC00"/>
      <rgbColor rgb="00FF9900"/>
      <rgbColor rgb="00FF6600"/>
      <rgbColor rgb="008064A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675082455210084E-2"/>
          <c:y val="5.5232558139534885E-2"/>
          <c:w val="0.63522142627552225"/>
          <c:h val="0.8808139534883721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5"/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D2B-4676-AF13-1777CC3FCFB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D2B-4676-AF13-1777CC3FCFB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D2B-4676-AF13-1777CC3FCFB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D2B-4676-AF13-1777CC3FCFBE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2B-4676-AF13-1777CC3FC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650039820082833"/>
          <c:y val="0.34302325581395349"/>
          <c:w val="0.26834436489527014"/>
          <c:h val="0.308139534883720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10</xdr:row>
      <xdr:rowOff>95250</xdr:rowOff>
    </xdr:from>
    <xdr:to>
      <xdr:col>7</xdr:col>
      <xdr:colOff>76200</xdr:colOff>
      <xdr:row>27</xdr:row>
      <xdr:rowOff>133350</xdr:rowOff>
    </xdr:to>
    <xdr:graphicFrame macro="">
      <xdr:nvGraphicFramePr>
        <xdr:cNvPr id="2168" name="Chart 1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466AFC6D-5C6A-434F-8441-487D1B149EC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8" name="Text Box 2">
          <a:extLst xmlns:a="http://schemas.openxmlformats.org/drawingml/2006/main">
            <a:ext uri="{FF2B5EF4-FFF2-40B4-BE49-F238E27FC236}">
              <a16:creationId xmlns:a16="http://schemas.microsoft.com/office/drawing/2014/main" id="{BC77251F-10DD-4D7E-974C-D74415EBEF7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9" name="Text Box 3">
          <a:extLst xmlns:a="http://schemas.openxmlformats.org/drawingml/2006/main">
            <a:ext uri="{FF2B5EF4-FFF2-40B4-BE49-F238E27FC236}">
              <a16:creationId xmlns:a16="http://schemas.microsoft.com/office/drawing/2014/main" id="{A01CBE4C-CCCB-4131-92E7-4F5A8C6C27C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100" name="Text Box 4">
          <a:extLst xmlns:a="http://schemas.openxmlformats.org/drawingml/2006/main">
            <a:ext uri="{FF2B5EF4-FFF2-40B4-BE49-F238E27FC236}">
              <a16:creationId xmlns:a16="http://schemas.microsoft.com/office/drawing/2014/main" id="{AF56F188-693B-452D-9F37-DB23C630DE1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101" name="Text Box 5">
          <a:extLst xmlns:a="http://schemas.openxmlformats.org/drawingml/2006/main">
            <a:ext uri="{FF2B5EF4-FFF2-40B4-BE49-F238E27FC236}">
              <a16:creationId xmlns:a16="http://schemas.microsoft.com/office/drawing/2014/main" id="{E7E41B93-99EC-4884-BCB3-12365103F69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9"/>
  <sheetViews>
    <sheetView tabSelected="1" topLeftCell="B1" zoomScale="50" zoomScaleNormal="50" workbookViewId="0">
      <selection activeCell="H29" sqref="H29"/>
    </sheetView>
  </sheetViews>
  <sheetFormatPr defaultColWidth="8.6640625" defaultRowHeight="31.2" x14ac:dyDescent="0.6"/>
  <cols>
    <col min="1" max="1" width="64.44140625" style="1" customWidth="1"/>
    <col min="2" max="2" width="27.5546875" style="2" customWidth="1"/>
    <col min="3" max="3" width="60.6640625" style="1" customWidth="1"/>
    <col min="4" max="4" width="32.88671875" style="1" customWidth="1"/>
    <col min="5" max="5" width="37.6640625" style="1" customWidth="1"/>
    <col min="6" max="6" width="28.44140625" style="3" customWidth="1"/>
    <col min="7" max="7" width="23.5546875" style="3" customWidth="1"/>
    <col min="8" max="8" width="23.33203125" style="1" customWidth="1"/>
    <col min="9" max="9" width="28.44140625" style="4" customWidth="1"/>
    <col min="10" max="10" width="30.5546875" style="4" customWidth="1"/>
    <col min="11" max="11" width="20.5546875" style="1" customWidth="1"/>
    <col min="12" max="12" width="23.33203125" style="1" customWidth="1"/>
    <col min="13" max="13" width="8" style="1" customWidth="1"/>
    <col min="14" max="16384" width="8.6640625" style="1"/>
  </cols>
  <sheetData>
    <row r="1" spans="1:143" x14ac:dyDescent="0.6">
      <c r="A1" s="5"/>
      <c r="B1" s="6"/>
      <c r="C1" s="5"/>
      <c r="D1" s="5"/>
      <c r="E1" s="5"/>
      <c r="F1" s="7" t="s">
        <v>0</v>
      </c>
    </row>
    <row r="2" spans="1:143" x14ac:dyDescent="0.6">
      <c r="A2" s="5" t="s">
        <v>1</v>
      </c>
      <c r="B2" s="6"/>
      <c r="C2" s="8">
        <v>42943</v>
      </c>
      <c r="D2" s="9" t="s">
        <v>2</v>
      </c>
      <c r="E2" s="5"/>
      <c r="F2" s="7" t="s">
        <v>101</v>
      </c>
    </row>
    <row r="3" spans="1:143" x14ac:dyDescent="0.6">
      <c r="A3" s="5" t="s">
        <v>3</v>
      </c>
      <c r="B3" s="6"/>
      <c r="C3" s="6"/>
      <c r="D3" s="10"/>
      <c r="E3" s="5"/>
      <c r="F3" s="7"/>
    </row>
    <row r="4" spans="1:143" x14ac:dyDescent="0.6">
      <c r="A4" s="5"/>
      <c r="B4" s="6"/>
      <c r="C4" s="11"/>
      <c r="D4" s="10"/>
      <c r="E4" s="5"/>
      <c r="F4" s="7"/>
      <c r="G4" s="12" t="s">
        <v>4</v>
      </c>
      <c r="H4" s="12"/>
    </row>
    <row r="5" spans="1:143" x14ac:dyDescent="0.6">
      <c r="A5" s="13" t="s">
        <v>100</v>
      </c>
      <c r="F5" s="3">
        <v>100000</v>
      </c>
      <c r="G5" s="1" t="s">
        <v>79</v>
      </c>
    </row>
    <row r="6" spans="1:143" x14ac:dyDescent="0.6">
      <c r="A6" s="13" t="s">
        <v>5</v>
      </c>
      <c r="F6" s="14">
        <f>SUM(I41:I171)</f>
        <v>15567</v>
      </c>
      <c r="G6" s="5" t="s">
        <v>6</v>
      </c>
      <c r="H6" s="5"/>
    </row>
    <row r="7" spans="1:143" x14ac:dyDescent="0.6">
      <c r="A7" s="13" t="s">
        <v>7</v>
      </c>
      <c r="F7" s="14">
        <f>SUM(I23:I36)</f>
        <v>-17282.599999999999</v>
      </c>
      <c r="G7" s="5" t="s">
        <v>8</v>
      </c>
      <c r="H7" s="5"/>
    </row>
    <row r="8" spans="1:143" x14ac:dyDescent="0.6">
      <c r="A8" s="13" t="s">
        <v>9</v>
      </c>
      <c r="F8" s="15">
        <f>F6+F7</f>
        <v>-1715.5999999999985</v>
      </c>
      <c r="G8" s="5" t="s">
        <v>10</v>
      </c>
      <c r="H8" s="5"/>
    </row>
    <row r="9" spans="1:143" x14ac:dyDescent="0.6">
      <c r="F9" s="71">
        <f>+F5+F8</f>
        <v>98284.4</v>
      </c>
      <c r="G9" s="1" t="s">
        <v>80</v>
      </c>
    </row>
    <row r="10" spans="1:143" ht="33.6" x14ac:dyDescent="0.65">
      <c r="A10" s="16"/>
      <c r="B10" s="17"/>
      <c r="F10" s="74">
        <f>+L79</f>
        <v>2016.7000000000003</v>
      </c>
      <c r="G10" s="5" t="s">
        <v>103</v>
      </c>
      <c r="H10" s="5"/>
    </row>
    <row r="11" spans="1:143" x14ac:dyDescent="0.6">
      <c r="A11" s="28"/>
      <c r="B11" s="71"/>
      <c r="C11" s="73"/>
      <c r="D11" s="31"/>
      <c r="E11" s="31"/>
      <c r="F11" s="75">
        <f>+F10/F5</f>
        <v>2.0167000000000004E-2</v>
      </c>
      <c r="G11" s="76" t="s">
        <v>104</v>
      </c>
    </row>
    <row r="12" spans="1:143" x14ac:dyDescent="0.6">
      <c r="A12" s="28"/>
      <c r="B12" s="28"/>
      <c r="C12" s="28"/>
      <c r="D12" s="31"/>
      <c r="E12" s="31"/>
      <c r="F12" s="3">
        <f>+F7+F6-F10</f>
        <v>-3732.2999999999988</v>
      </c>
      <c r="G12" s="3" t="s">
        <v>105</v>
      </c>
      <c r="EK12" s="21"/>
      <c r="EM12" s="21"/>
    </row>
    <row r="13" spans="1:143" x14ac:dyDescent="0.6">
      <c r="A13" s="29"/>
      <c r="B13" s="32"/>
      <c r="C13" s="30"/>
      <c r="D13" s="31"/>
      <c r="E13" s="31"/>
      <c r="F13" s="18">
        <f>+F12/F5</f>
        <v>-3.7322999999999988E-2</v>
      </c>
      <c r="G13" s="5" t="s">
        <v>106</v>
      </c>
      <c r="H13" s="5"/>
    </row>
    <row r="14" spans="1:143" x14ac:dyDescent="0.6">
      <c r="A14" s="29"/>
      <c r="B14" s="30"/>
      <c r="C14" s="30"/>
      <c r="D14" s="31"/>
      <c r="E14" s="36"/>
      <c r="F14" s="83">
        <f>+F11+F13</f>
        <v>-1.7155999999999984E-2</v>
      </c>
      <c r="G14" s="7" t="s">
        <v>174</v>
      </c>
      <c r="H14" s="13"/>
      <c r="I14" s="24"/>
      <c r="J14" s="24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</row>
    <row r="15" spans="1:143" x14ac:dyDescent="0.6">
      <c r="A15" s="29"/>
      <c r="B15" s="30"/>
      <c r="C15" s="30"/>
      <c r="D15" s="33"/>
      <c r="E15" s="33"/>
      <c r="F15" s="28"/>
      <c r="G15" s="71"/>
      <c r="H15" s="73"/>
      <c r="I15" s="31"/>
      <c r="J15" s="31"/>
      <c r="K15" s="2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43" ht="33.6" x14ac:dyDescent="0.65">
      <c r="A16" s="19"/>
      <c r="B16" s="17"/>
      <c r="F16" s="28"/>
      <c r="G16" s="28"/>
      <c r="H16" s="28"/>
      <c r="I16" s="31"/>
      <c r="J16" s="31"/>
      <c r="K16" s="28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255" x14ac:dyDescent="0.6">
      <c r="A17" s="5"/>
      <c r="B17" s="6"/>
      <c r="C17" s="22" t="s">
        <v>11</v>
      </c>
      <c r="D17" s="10"/>
      <c r="E17" s="5"/>
      <c r="F17" s="29"/>
      <c r="G17" s="32"/>
      <c r="H17" s="30"/>
      <c r="I17" s="31"/>
      <c r="J17" s="31"/>
      <c r="K17" s="2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255" x14ac:dyDescent="0.6">
      <c r="A18" s="13"/>
      <c r="B18" s="6"/>
      <c r="C18" s="10"/>
      <c r="D18" s="10"/>
      <c r="E18" s="5"/>
      <c r="F18" s="29"/>
      <c r="G18" s="30"/>
      <c r="H18" s="30"/>
      <c r="I18" s="31"/>
      <c r="J18" s="36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O18" s="21"/>
      <c r="EQ18" s="21"/>
      <c r="ES18" s="21"/>
      <c r="EU18" s="21"/>
      <c r="EW18" s="21"/>
      <c r="EY18" s="21"/>
      <c r="FA18" s="21"/>
      <c r="FC18" s="21"/>
      <c r="FE18" s="21"/>
      <c r="FG18" s="21"/>
      <c r="FI18" s="21"/>
      <c r="FK18" s="21"/>
      <c r="FM18" s="21"/>
      <c r="FO18" s="21"/>
      <c r="FQ18" s="21"/>
      <c r="FS18" s="21"/>
      <c r="FU18" s="21"/>
      <c r="FW18" s="21"/>
      <c r="FY18" s="21"/>
      <c r="GA18" s="21"/>
      <c r="GC18" s="21"/>
      <c r="GE18" s="21"/>
      <c r="GG18" s="21"/>
      <c r="GI18" s="21"/>
      <c r="GK18" s="21"/>
      <c r="GM18" s="21"/>
      <c r="GO18" s="21"/>
      <c r="GQ18" s="21"/>
      <c r="GS18" s="21"/>
      <c r="GU18" s="21"/>
      <c r="GW18" s="21"/>
      <c r="GY18" s="21"/>
      <c r="HA18" s="21"/>
      <c r="HC18" s="21"/>
      <c r="HE18" s="21"/>
      <c r="HG18" s="21"/>
      <c r="HI18" s="21"/>
      <c r="HK18" s="21"/>
      <c r="HM18" s="21"/>
      <c r="HO18" s="21"/>
      <c r="HQ18" s="21"/>
      <c r="HS18" s="21"/>
      <c r="HU18" s="21"/>
      <c r="HW18" s="21"/>
      <c r="HY18" s="21"/>
      <c r="IA18" s="21"/>
      <c r="IC18" s="21"/>
      <c r="IE18" s="21"/>
      <c r="IG18" s="21"/>
      <c r="II18" s="21"/>
      <c r="IK18" s="21"/>
      <c r="IM18" s="21"/>
      <c r="IO18" s="21"/>
      <c r="IQ18" s="21"/>
      <c r="IS18" s="21"/>
      <c r="IU18" s="21"/>
    </row>
    <row r="19" spans="1:255" x14ac:dyDescent="0.6">
      <c r="A19" s="13"/>
      <c r="B19" s="6"/>
      <c r="C19" s="13"/>
      <c r="D19" s="13"/>
      <c r="E19" s="13"/>
      <c r="F19" s="29"/>
      <c r="G19" s="30"/>
      <c r="H19" s="30"/>
      <c r="I19" s="33"/>
      <c r="J19" s="33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13"/>
      <c r="EK19" s="13"/>
      <c r="EL19" s="13"/>
      <c r="EM19" s="13"/>
      <c r="EN19" s="13"/>
      <c r="EO19" s="21"/>
      <c r="EQ19" s="21"/>
      <c r="ES19" s="21"/>
      <c r="EU19" s="21"/>
      <c r="EW19" s="21"/>
      <c r="EY19" s="21"/>
      <c r="FA19" s="21"/>
      <c r="FC19" s="21"/>
      <c r="FE19" s="21"/>
      <c r="FG19" s="21"/>
      <c r="FI19" s="21"/>
      <c r="FK19" s="21"/>
      <c r="FM19" s="21"/>
      <c r="FO19" s="21"/>
      <c r="FQ19" s="21"/>
      <c r="FS19" s="21"/>
      <c r="FU19" s="21"/>
      <c r="FW19" s="21"/>
      <c r="FY19" s="21"/>
      <c r="GA19" s="21"/>
      <c r="GC19" s="21"/>
      <c r="GE19" s="21"/>
      <c r="GG19" s="21"/>
      <c r="GI19" s="21"/>
      <c r="GK19" s="21"/>
      <c r="GM19" s="21"/>
      <c r="GO19" s="21"/>
      <c r="GQ19" s="21"/>
      <c r="GS19" s="21"/>
      <c r="GU19" s="21"/>
      <c r="GW19" s="21"/>
      <c r="GY19" s="21"/>
      <c r="HA19" s="21"/>
      <c r="HC19" s="21"/>
      <c r="HE19" s="21"/>
      <c r="HG19" s="21"/>
      <c r="HI19" s="21"/>
      <c r="HK19" s="21"/>
      <c r="HM19" s="21"/>
      <c r="HO19" s="21"/>
      <c r="HQ19" s="21"/>
      <c r="HS19" s="21"/>
      <c r="HU19" s="21"/>
      <c r="HW19" s="21"/>
      <c r="HY19" s="21"/>
      <c r="IA19" s="21"/>
      <c r="IC19" s="21"/>
      <c r="IE19" s="21"/>
      <c r="IG19" s="21"/>
      <c r="II19" s="21"/>
      <c r="IK19" s="21"/>
      <c r="IM19" s="21"/>
      <c r="IO19" s="21"/>
      <c r="IQ19" s="21"/>
      <c r="IS19" s="21"/>
      <c r="IU19" s="21"/>
    </row>
    <row r="20" spans="1:255" x14ac:dyDescent="0.6">
      <c r="A20" s="13" t="s">
        <v>12</v>
      </c>
      <c r="B20" s="6" t="s">
        <v>12</v>
      </c>
      <c r="C20" s="13"/>
      <c r="D20" s="13" t="s">
        <v>15</v>
      </c>
      <c r="E20" s="13"/>
      <c r="F20" s="23" t="s">
        <v>16</v>
      </c>
      <c r="G20" s="23" t="s">
        <v>17</v>
      </c>
      <c r="H20" s="13"/>
      <c r="I20" s="24"/>
      <c r="J20" s="24"/>
      <c r="K20" s="13" t="s">
        <v>18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13"/>
      <c r="EK20" s="13"/>
      <c r="EL20" s="13"/>
      <c r="EM20" s="13"/>
      <c r="EN20" s="13"/>
      <c r="EO20" s="21"/>
      <c r="EQ20" s="21"/>
      <c r="ES20" s="21"/>
      <c r="EU20" s="21"/>
      <c r="EW20" s="21"/>
      <c r="EY20" s="21"/>
      <c r="FA20" s="21"/>
      <c r="FC20" s="21"/>
      <c r="FE20" s="21"/>
      <c r="FG20" s="21"/>
      <c r="FI20" s="21"/>
      <c r="FK20" s="21"/>
      <c r="FM20" s="21"/>
      <c r="FO20" s="21"/>
      <c r="FQ20" s="21"/>
      <c r="FS20" s="21"/>
      <c r="FU20" s="21"/>
      <c r="FW20" s="21"/>
      <c r="FY20" s="21"/>
      <c r="GA20" s="21"/>
      <c r="GC20" s="21"/>
      <c r="GE20" s="21"/>
      <c r="GG20" s="21"/>
      <c r="GI20" s="21"/>
      <c r="GK20" s="21"/>
      <c r="GM20" s="21"/>
      <c r="GO20" s="21"/>
      <c r="GQ20" s="21"/>
      <c r="GS20" s="21"/>
      <c r="GU20" s="21"/>
      <c r="GW20" s="21"/>
      <c r="GY20" s="21"/>
      <c r="HA20" s="21"/>
      <c r="HC20" s="21"/>
      <c r="HE20" s="21"/>
      <c r="HG20" s="21"/>
      <c r="HI20" s="21"/>
      <c r="HK20" s="21"/>
      <c r="HM20" s="21"/>
      <c r="HO20" s="21"/>
      <c r="HQ20" s="21"/>
      <c r="HS20" s="21"/>
      <c r="HU20" s="21"/>
      <c r="HW20" s="21"/>
      <c r="HY20" s="21"/>
      <c r="IA20" s="21"/>
      <c r="IC20" s="21"/>
      <c r="IE20" s="21"/>
      <c r="IG20" s="21"/>
      <c r="II20" s="21"/>
      <c r="IK20" s="21"/>
      <c r="IM20" s="21"/>
      <c r="IO20" s="21"/>
      <c r="IQ20" s="21"/>
      <c r="IS20" s="21"/>
      <c r="IU20" s="21"/>
    </row>
    <row r="21" spans="1:255" x14ac:dyDescent="0.6">
      <c r="A21" s="13" t="s">
        <v>13</v>
      </c>
      <c r="B21" s="6" t="s">
        <v>14</v>
      </c>
      <c r="C21" s="13" t="s">
        <v>19</v>
      </c>
      <c r="D21" s="13" t="s">
        <v>20</v>
      </c>
      <c r="E21" s="13" t="s">
        <v>21</v>
      </c>
      <c r="F21" s="23" t="s">
        <v>22</v>
      </c>
      <c r="G21" s="23" t="s">
        <v>23</v>
      </c>
      <c r="H21" s="13" t="s">
        <v>24</v>
      </c>
      <c r="I21" s="24" t="s">
        <v>25</v>
      </c>
      <c r="J21" s="24" t="s">
        <v>26</v>
      </c>
      <c r="K21" s="13" t="s">
        <v>27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13"/>
      <c r="EK21" s="13"/>
      <c r="EL21" s="13"/>
      <c r="EM21" s="13"/>
      <c r="EN21" s="13"/>
      <c r="EO21" s="21"/>
      <c r="EQ21" s="21"/>
      <c r="ES21" s="21"/>
      <c r="EU21" s="21"/>
      <c r="EW21" s="21"/>
      <c r="EY21" s="21"/>
      <c r="FA21" s="21"/>
      <c r="FC21" s="21"/>
      <c r="FE21" s="21"/>
      <c r="FG21" s="21"/>
      <c r="FI21" s="21"/>
      <c r="FK21" s="21"/>
      <c r="FM21" s="21"/>
      <c r="FO21" s="21"/>
      <c r="FQ21" s="21"/>
      <c r="FS21" s="21"/>
      <c r="FU21" s="21"/>
      <c r="FW21" s="21"/>
      <c r="FY21" s="21"/>
      <c r="GA21" s="21"/>
      <c r="GC21" s="21"/>
      <c r="GE21" s="21"/>
      <c r="GG21" s="21"/>
      <c r="GI21" s="21"/>
      <c r="GK21" s="21"/>
      <c r="GM21" s="21"/>
      <c r="GO21" s="21"/>
      <c r="GQ21" s="21"/>
      <c r="GS21" s="21"/>
      <c r="GU21" s="21"/>
      <c r="GW21" s="21"/>
      <c r="GY21" s="21"/>
      <c r="HA21" s="21"/>
      <c r="HC21" s="21"/>
      <c r="HE21" s="21"/>
      <c r="HG21" s="21"/>
      <c r="HI21" s="21"/>
      <c r="HK21" s="21"/>
      <c r="HM21" s="21"/>
      <c r="HO21" s="21"/>
      <c r="HQ21" s="21"/>
      <c r="HS21" s="21"/>
      <c r="HU21" s="21"/>
      <c r="HW21" s="21"/>
      <c r="HY21" s="21"/>
      <c r="IA21" s="21"/>
      <c r="IC21" s="21"/>
      <c r="IE21" s="21"/>
      <c r="IG21" s="21"/>
      <c r="II21" s="21"/>
      <c r="IK21" s="21"/>
      <c r="IM21" s="21"/>
      <c r="IO21" s="21"/>
      <c r="IQ21" s="21"/>
      <c r="IS21" s="21"/>
      <c r="IU21" s="21"/>
    </row>
    <row r="22" spans="1:255" x14ac:dyDescent="0.6">
      <c r="A22" s="25"/>
      <c r="C22" s="13"/>
      <c r="D22" s="13"/>
      <c r="E22" s="13"/>
      <c r="F22" s="23"/>
      <c r="G22" s="23"/>
      <c r="H22" s="13"/>
      <c r="I22" s="24"/>
      <c r="J22" s="24"/>
      <c r="K22" s="13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13"/>
      <c r="EK22" s="13"/>
      <c r="EL22" s="13"/>
      <c r="EM22" s="13"/>
      <c r="EN22" s="13"/>
      <c r="EO22" s="21"/>
      <c r="EQ22" s="21"/>
      <c r="ES22" s="21"/>
      <c r="EU22" s="21"/>
      <c r="EW22" s="21"/>
      <c r="EY22" s="21"/>
      <c r="FA22" s="21"/>
      <c r="FC22" s="21"/>
      <c r="FE22" s="21"/>
      <c r="FG22" s="21"/>
      <c r="FI22" s="21"/>
      <c r="FK22" s="21"/>
      <c r="FM22" s="21"/>
      <c r="FO22" s="21"/>
      <c r="FQ22" s="21"/>
      <c r="FS22" s="21"/>
      <c r="FU22" s="21"/>
      <c r="FW22" s="21"/>
      <c r="FY22" s="21"/>
      <c r="GA22" s="21"/>
      <c r="GC22" s="21"/>
      <c r="GE22" s="21"/>
      <c r="GG22" s="21"/>
      <c r="GI22" s="21"/>
      <c r="GK22" s="21"/>
      <c r="GM22" s="21"/>
      <c r="GO22" s="21"/>
      <c r="GQ22" s="21"/>
      <c r="GS22" s="21"/>
      <c r="GU22" s="21"/>
      <c r="GW22" s="21"/>
      <c r="GY22" s="21"/>
      <c r="HA22" s="21"/>
      <c r="HC22" s="21"/>
      <c r="HE22" s="21"/>
      <c r="HG22" s="21"/>
      <c r="HI22" s="21"/>
      <c r="HK22" s="21"/>
      <c r="HM22" s="21"/>
      <c r="HO22" s="21"/>
      <c r="HQ22" s="21"/>
      <c r="HS22" s="21"/>
      <c r="HU22" s="21"/>
      <c r="HW22" s="21"/>
      <c r="HY22" s="21"/>
      <c r="IA22" s="21"/>
      <c r="IC22" s="21"/>
      <c r="IE22" s="21"/>
      <c r="IG22" s="21"/>
      <c r="II22" s="21"/>
      <c r="IK22" s="21"/>
      <c r="IM22" s="21"/>
      <c r="IO22" s="21"/>
      <c r="IQ22" s="21"/>
      <c r="IS22" s="21"/>
      <c r="IU22" s="21"/>
    </row>
    <row r="23" spans="1:255" x14ac:dyDescent="0.6">
      <c r="A23" s="26">
        <v>42199</v>
      </c>
      <c r="B23" s="27"/>
      <c r="C23" s="28" t="s">
        <v>31</v>
      </c>
      <c r="D23" s="28" t="s">
        <v>29</v>
      </c>
      <c r="E23" s="28" t="s">
        <v>30</v>
      </c>
      <c r="F23" s="29">
        <v>14</v>
      </c>
      <c r="G23" s="30">
        <v>19.93</v>
      </c>
      <c r="H23" s="30">
        <v>12.22</v>
      </c>
      <c r="I23" s="31">
        <f t="shared" ref="I23" si="0">(H23-G23)*K23</f>
        <v>-3854.9999999999995</v>
      </c>
      <c r="J23" s="31">
        <f t="shared" ref="J23" si="1">I23</f>
        <v>-3854.9999999999995</v>
      </c>
      <c r="K23" s="28">
        <v>500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</row>
    <row r="24" spans="1:255" x14ac:dyDescent="0.6">
      <c r="A24" s="26">
        <v>42284</v>
      </c>
      <c r="B24" s="27"/>
      <c r="C24" s="28" t="s">
        <v>34</v>
      </c>
      <c r="D24" s="28" t="s">
        <v>29</v>
      </c>
      <c r="E24" s="28" t="s">
        <v>30</v>
      </c>
      <c r="F24" s="29">
        <v>12</v>
      </c>
      <c r="G24" s="32">
        <v>14.2</v>
      </c>
      <c r="H24" s="32">
        <v>2.34</v>
      </c>
      <c r="I24" s="31">
        <f>(H24-G24)*K24</f>
        <v>-8302</v>
      </c>
      <c r="J24" s="31">
        <f t="shared" ref="J24" si="2">I24</f>
        <v>-8302</v>
      </c>
      <c r="K24" s="28">
        <v>700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</row>
    <row r="25" spans="1:255" x14ac:dyDescent="0.6">
      <c r="A25" s="26">
        <v>42430</v>
      </c>
      <c r="B25" s="27"/>
      <c r="C25" s="28" t="s">
        <v>127</v>
      </c>
      <c r="D25" s="28" t="s">
        <v>29</v>
      </c>
      <c r="E25" s="28" t="s">
        <v>30</v>
      </c>
      <c r="F25" s="29">
        <v>3.13</v>
      </c>
      <c r="G25" s="30">
        <v>45</v>
      </c>
      <c r="H25" s="30">
        <v>28.57</v>
      </c>
      <c r="I25" s="31">
        <f>-4500+(H25*K25)</f>
        <v>-3928.6</v>
      </c>
      <c r="J25" s="31">
        <f t="shared" ref="J25" si="3">I25</f>
        <v>-3928.6</v>
      </c>
      <c r="K25" s="1">
        <v>20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</row>
    <row r="26" spans="1:255" x14ac:dyDescent="0.6">
      <c r="A26" s="26">
        <v>42656</v>
      </c>
      <c r="B26" s="13"/>
      <c r="C26" s="28" t="s">
        <v>140</v>
      </c>
      <c r="D26" s="28" t="s">
        <v>29</v>
      </c>
      <c r="E26" s="28" t="s">
        <v>30</v>
      </c>
      <c r="F26" s="29">
        <v>10.5</v>
      </c>
      <c r="G26" s="71">
        <v>12.55</v>
      </c>
      <c r="H26" s="30">
        <v>8.7200000000000006</v>
      </c>
      <c r="I26" s="31">
        <f>(H26-G26)*K26</f>
        <v>-1532</v>
      </c>
      <c r="J26" s="31">
        <f t="shared" ref="J26" si="4">I26</f>
        <v>-1532</v>
      </c>
      <c r="K26" s="1">
        <v>400</v>
      </c>
      <c r="L26" s="13"/>
      <c r="M26" s="13"/>
      <c r="N26" s="13"/>
      <c r="O26" s="13"/>
      <c r="P26" s="13"/>
      <c r="Q26" s="13"/>
      <c r="R26" s="13"/>
      <c r="S26" s="13"/>
      <c r="T26" s="28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</row>
    <row r="27" spans="1:255" x14ac:dyDescent="0.6">
      <c r="A27" s="26">
        <v>42887</v>
      </c>
      <c r="B27" s="13"/>
      <c r="C27" s="28" t="s">
        <v>171</v>
      </c>
      <c r="D27" s="28" t="s">
        <v>29</v>
      </c>
      <c r="E27" s="28" t="s">
        <v>30</v>
      </c>
      <c r="F27" s="29">
        <v>2.5</v>
      </c>
      <c r="G27" s="71">
        <v>3.45</v>
      </c>
      <c r="H27" s="30">
        <v>4.5999999999999996</v>
      </c>
      <c r="I27" s="31">
        <f>(H27-G27)*K27*100</f>
        <v>689.99999999999966</v>
      </c>
      <c r="J27" s="31">
        <f t="shared" ref="J27:J28" si="5">I27</f>
        <v>689.99999999999966</v>
      </c>
      <c r="K27" s="28">
        <v>6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</row>
    <row r="28" spans="1:255" x14ac:dyDescent="0.6">
      <c r="A28" s="26">
        <v>42908</v>
      </c>
      <c r="B28" s="13"/>
      <c r="C28" s="28" t="s">
        <v>172</v>
      </c>
      <c r="D28" s="28" t="s">
        <v>29</v>
      </c>
      <c r="E28" s="28" t="s">
        <v>54</v>
      </c>
      <c r="F28" s="29">
        <v>0</v>
      </c>
      <c r="G28" s="71">
        <v>-1.1000000000000001</v>
      </c>
      <c r="H28" s="30">
        <v>2</v>
      </c>
      <c r="I28" s="31">
        <f>(-H28-G28)*K28*100</f>
        <v>-540</v>
      </c>
      <c r="J28" s="31">
        <f t="shared" si="5"/>
        <v>-540</v>
      </c>
      <c r="K28" s="28">
        <v>6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</row>
    <row r="29" spans="1:255" s="13" customFormat="1" x14ac:dyDescent="0.6">
      <c r="A29" s="26">
        <v>42936</v>
      </c>
      <c r="C29" s="28" t="s">
        <v>55</v>
      </c>
      <c r="D29" s="28" t="s">
        <v>29</v>
      </c>
      <c r="E29" s="28" t="s">
        <v>30</v>
      </c>
      <c r="F29" s="29">
        <v>9.5</v>
      </c>
      <c r="G29" s="71">
        <v>11.92</v>
      </c>
      <c r="H29" s="30">
        <v>12.14</v>
      </c>
      <c r="I29" s="31">
        <f>(H29-G29)*K29</f>
        <v>110.00000000000031</v>
      </c>
      <c r="J29" s="31">
        <f>I29</f>
        <v>110.00000000000031</v>
      </c>
      <c r="K29" s="28">
        <v>500</v>
      </c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</row>
    <row r="30" spans="1:255" s="13" customFormat="1" x14ac:dyDescent="0.6">
      <c r="A30" s="26">
        <v>42936</v>
      </c>
      <c r="C30" s="28" t="s">
        <v>181</v>
      </c>
      <c r="D30" s="28" t="s">
        <v>29</v>
      </c>
      <c r="E30" s="28" t="s">
        <v>54</v>
      </c>
      <c r="F30" s="29">
        <v>0</v>
      </c>
      <c r="G30" s="71">
        <v>-0.35</v>
      </c>
      <c r="H30" s="30">
        <v>0.2</v>
      </c>
      <c r="I30" s="31">
        <f>(-H30-G30)*K30*100</f>
        <v>74.999999999999972</v>
      </c>
      <c r="J30" s="31">
        <f>I30</f>
        <v>74.999999999999972</v>
      </c>
      <c r="K30" s="1">
        <v>5</v>
      </c>
      <c r="EJ30" s="28"/>
      <c r="EK30" s="28"/>
      <c r="EL30" s="28"/>
      <c r="EM30" s="28"/>
      <c r="EN30" s="28"/>
    </row>
    <row r="31" spans="1:255" s="13" customFormat="1" x14ac:dyDescent="0.6">
      <c r="EJ31" s="28"/>
      <c r="EK31" s="28"/>
      <c r="EL31" s="28"/>
      <c r="EM31" s="28"/>
      <c r="EN31" s="28"/>
    </row>
    <row r="32" spans="1:255" s="13" customFormat="1" x14ac:dyDescent="0.6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Z32" s="28"/>
      <c r="AA32" s="28"/>
      <c r="EJ32" s="28"/>
      <c r="EK32" s="28"/>
      <c r="EL32" s="28"/>
      <c r="EM32" s="28"/>
      <c r="EN32" s="28"/>
    </row>
    <row r="33" spans="1:144" s="28" customFormat="1" x14ac:dyDescent="0.6"/>
    <row r="34" spans="1:144" s="28" customFormat="1" x14ac:dyDescent="0.6">
      <c r="A34" s="26"/>
      <c r="B34" s="27"/>
      <c r="F34" s="29"/>
      <c r="G34" s="30"/>
      <c r="H34" s="30"/>
      <c r="I34" s="33"/>
      <c r="J34" s="8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</row>
    <row r="35" spans="1:144" s="28" customFormat="1" x14ac:dyDescent="0.6">
      <c r="A35" s="13"/>
      <c r="B35" s="6"/>
      <c r="C35" s="13"/>
      <c r="D35" s="13"/>
      <c r="E35" s="13"/>
      <c r="F35" s="23"/>
      <c r="G35" s="23"/>
      <c r="H35" s="13"/>
      <c r="I35" s="24"/>
      <c r="J35" s="24"/>
      <c r="K35" s="1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3"/>
      <c r="EK35" s="13"/>
      <c r="EL35" s="13"/>
      <c r="EM35" s="13"/>
      <c r="EN35" s="13"/>
    </row>
    <row r="36" spans="1:144" s="28" customFormat="1" x14ac:dyDescent="0.6">
      <c r="A36" s="13" t="s">
        <v>12</v>
      </c>
      <c r="B36" s="6" t="s">
        <v>12</v>
      </c>
      <c r="C36" s="13"/>
      <c r="D36" s="13" t="s">
        <v>15</v>
      </c>
      <c r="E36" s="13"/>
      <c r="F36" s="23" t="s">
        <v>16</v>
      </c>
      <c r="G36" s="23" t="s">
        <v>17</v>
      </c>
      <c r="H36" s="13"/>
      <c r="I36" s="24"/>
      <c r="J36" s="24"/>
      <c r="K36" s="13" t="s">
        <v>18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3"/>
      <c r="EK36" s="13"/>
      <c r="EL36" s="13"/>
      <c r="EM36" s="13"/>
      <c r="EN36" s="13"/>
    </row>
    <row r="37" spans="1:144" s="28" customFormat="1" x14ac:dyDescent="0.6">
      <c r="A37" s="13" t="s">
        <v>13</v>
      </c>
      <c r="B37" s="6" t="s">
        <v>14</v>
      </c>
      <c r="C37" s="13" t="s">
        <v>19</v>
      </c>
      <c r="D37" s="13" t="s">
        <v>20</v>
      </c>
      <c r="E37" s="13" t="s">
        <v>21</v>
      </c>
      <c r="F37" s="23" t="s">
        <v>22</v>
      </c>
      <c r="G37" s="23" t="s">
        <v>23</v>
      </c>
      <c r="H37" s="13" t="s">
        <v>24</v>
      </c>
      <c r="I37" s="24" t="s">
        <v>25</v>
      </c>
      <c r="J37" s="24" t="s">
        <v>26</v>
      </c>
      <c r="K37" s="13" t="s">
        <v>27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3"/>
      <c r="EK37" s="13"/>
      <c r="EL37" s="13"/>
      <c r="EM37" s="13"/>
      <c r="EN37" s="13"/>
    </row>
    <row r="38" spans="1:144" s="28" customFormat="1" x14ac:dyDescent="0.6">
      <c r="A38" s="26"/>
      <c r="B38" s="27"/>
      <c r="F38" s="29"/>
      <c r="G38" s="30"/>
      <c r="H38" s="30"/>
      <c r="I38" s="33"/>
      <c r="J38" s="34"/>
      <c r="K38" s="35" t="s">
        <v>37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</row>
    <row r="39" spans="1:144" s="28" customFormat="1" x14ac:dyDescent="0.6">
      <c r="A39" s="5"/>
      <c r="B39" s="2"/>
      <c r="C39" s="12" t="s">
        <v>38</v>
      </c>
      <c r="D39" s="1"/>
      <c r="E39" s="1"/>
      <c r="F39" s="3"/>
      <c r="G39" s="3"/>
      <c r="H39" s="1"/>
      <c r="I39" s="4"/>
      <c r="J39" s="36"/>
      <c r="K39" s="37" t="s">
        <v>39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</row>
    <row r="40" spans="1:144" s="28" customFormat="1" x14ac:dyDescent="0.6">
      <c r="A40" s="1"/>
      <c r="B40" s="2"/>
      <c r="C40" s="1"/>
      <c r="D40" s="1"/>
      <c r="E40" s="1"/>
      <c r="F40" s="3"/>
      <c r="G40" s="3"/>
      <c r="H40" s="1"/>
      <c r="I40" s="4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</row>
    <row r="41" spans="1:144" s="28" customFormat="1" x14ac:dyDescent="0.6">
      <c r="A41" s="25">
        <v>42192</v>
      </c>
      <c r="B41" s="2">
        <v>42195</v>
      </c>
      <c r="C41" s="1" t="s">
        <v>40</v>
      </c>
      <c r="D41" s="1" t="s">
        <v>41</v>
      </c>
      <c r="E41" s="1" t="s">
        <v>30</v>
      </c>
      <c r="F41" s="3">
        <v>1.5</v>
      </c>
      <c r="G41" s="3">
        <v>1.83</v>
      </c>
      <c r="H41" s="30">
        <v>1.35</v>
      </c>
      <c r="I41" s="31">
        <f>(H41-G41)*100*K41</f>
        <v>-144</v>
      </c>
      <c r="J41" s="36">
        <f>I41</f>
        <v>-144</v>
      </c>
      <c r="K41" s="1">
        <v>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</row>
    <row r="42" spans="1:144" s="28" customFormat="1" x14ac:dyDescent="0.6">
      <c r="A42" s="25">
        <v>42199</v>
      </c>
      <c r="B42" s="25">
        <v>42202</v>
      </c>
      <c r="C42" s="1" t="s">
        <v>42</v>
      </c>
      <c r="D42" s="1" t="s">
        <v>29</v>
      </c>
      <c r="E42" s="1" t="s">
        <v>33</v>
      </c>
      <c r="F42" s="3">
        <v>0</v>
      </c>
      <c r="G42" s="3">
        <v>-0.3</v>
      </c>
      <c r="H42" s="1">
        <v>0</v>
      </c>
      <c r="I42" s="31">
        <f>(H42-G42)*100*K42</f>
        <v>150</v>
      </c>
      <c r="J42" s="36">
        <f t="shared" ref="J42:J66" si="6">I42</f>
        <v>150</v>
      </c>
      <c r="K42" s="1">
        <v>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</row>
    <row r="43" spans="1:144" s="28" customFormat="1" x14ac:dyDescent="0.6">
      <c r="A43" s="25">
        <v>42205</v>
      </c>
      <c r="B43" s="25">
        <v>42209</v>
      </c>
      <c r="C43" s="1" t="s">
        <v>43</v>
      </c>
      <c r="D43" s="1" t="s">
        <v>29</v>
      </c>
      <c r="E43" s="1" t="s">
        <v>30</v>
      </c>
      <c r="F43" s="3">
        <v>0</v>
      </c>
      <c r="G43" s="3">
        <v>0.2</v>
      </c>
      <c r="H43" s="1">
        <v>0.35</v>
      </c>
      <c r="I43" s="31">
        <f t="shared" ref="I43:I52" si="7">(H43-G43)*100*K43</f>
        <v>74.999999999999986</v>
      </c>
      <c r="J43" s="36">
        <f t="shared" si="6"/>
        <v>74.999999999999986</v>
      </c>
      <c r="K43" s="1">
        <v>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</row>
    <row r="44" spans="1:144" s="28" customFormat="1" x14ac:dyDescent="0.6">
      <c r="A44" s="25">
        <v>42205</v>
      </c>
      <c r="B44" s="25">
        <v>42209</v>
      </c>
      <c r="C44" s="1" t="s">
        <v>44</v>
      </c>
      <c r="D44" s="1" t="s">
        <v>29</v>
      </c>
      <c r="E44" s="1" t="s">
        <v>33</v>
      </c>
      <c r="F44" s="3">
        <v>0</v>
      </c>
      <c r="G44" s="3">
        <v>-0.25</v>
      </c>
      <c r="H44" s="1">
        <v>0</v>
      </c>
      <c r="I44" s="31">
        <f t="shared" si="7"/>
        <v>125</v>
      </c>
      <c r="J44" s="36">
        <f t="shared" si="6"/>
        <v>125</v>
      </c>
      <c r="K44" s="1">
        <v>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</row>
    <row r="45" spans="1:144" s="13" customFormat="1" x14ac:dyDescent="0.6">
      <c r="A45" s="25">
        <v>42220</v>
      </c>
      <c r="B45" s="38">
        <v>42221</v>
      </c>
      <c r="C45" s="1" t="s">
        <v>45</v>
      </c>
      <c r="D45" s="1" t="s">
        <v>29</v>
      </c>
      <c r="E45" s="1" t="s">
        <v>30</v>
      </c>
      <c r="F45" s="3">
        <v>0.5</v>
      </c>
      <c r="G45" s="3">
        <v>1</v>
      </c>
      <c r="H45" s="3">
        <v>1.85</v>
      </c>
      <c r="I45" s="31">
        <f t="shared" si="7"/>
        <v>425.00000000000006</v>
      </c>
      <c r="J45" s="36">
        <f t="shared" si="6"/>
        <v>425.00000000000006</v>
      </c>
      <c r="K45" s="1">
        <v>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</row>
    <row r="46" spans="1:144" s="13" customFormat="1" x14ac:dyDescent="0.6">
      <c r="A46" s="25">
        <v>42220</v>
      </c>
      <c r="B46" s="38">
        <v>42221</v>
      </c>
      <c r="C46" s="1" t="s">
        <v>45</v>
      </c>
      <c r="D46" s="1" t="s">
        <v>29</v>
      </c>
      <c r="E46" s="1" t="s">
        <v>30</v>
      </c>
      <c r="F46" s="3">
        <v>0.2</v>
      </c>
      <c r="G46" s="3">
        <v>0.32</v>
      </c>
      <c r="H46" s="3">
        <v>0.6</v>
      </c>
      <c r="I46" s="31">
        <f t="shared" si="7"/>
        <v>419.99999999999994</v>
      </c>
      <c r="J46" s="36">
        <f t="shared" si="6"/>
        <v>419.99999999999994</v>
      </c>
      <c r="K46" s="1">
        <v>15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</row>
    <row r="47" spans="1:144" s="13" customFormat="1" x14ac:dyDescent="0.6">
      <c r="A47" s="25">
        <v>42221</v>
      </c>
      <c r="B47" s="25">
        <v>42223</v>
      </c>
      <c r="C47" s="1" t="s">
        <v>46</v>
      </c>
      <c r="D47" s="1" t="s">
        <v>29</v>
      </c>
      <c r="E47" s="1" t="s">
        <v>33</v>
      </c>
      <c r="F47" s="3">
        <v>0</v>
      </c>
      <c r="G47" s="3">
        <v>-0.25</v>
      </c>
      <c r="H47" s="1">
        <v>0</v>
      </c>
      <c r="I47" s="31">
        <f t="shared" si="7"/>
        <v>125</v>
      </c>
      <c r="J47" s="36">
        <f t="shared" si="6"/>
        <v>125</v>
      </c>
      <c r="K47" s="1">
        <v>5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</row>
    <row r="48" spans="1:144" s="28" customFormat="1" x14ac:dyDescent="0.6">
      <c r="A48" s="25">
        <v>42221</v>
      </c>
      <c r="B48" s="25">
        <v>42223</v>
      </c>
      <c r="C48" s="1" t="s">
        <v>47</v>
      </c>
      <c r="D48" s="1" t="s">
        <v>29</v>
      </c>
      <c r="E48" s="1" t="s">
        <v>30</v>
      </c>
      <c r="F48" s="3">
        <v>0.75</v>
      </c>
      <c r="G48" s="3">
        <v>1.1499999999999999</v>
      </c>
      <c r="H48" s="3">
        <v>2.2000000000000002</v>
      </c>
      <c r="I48" s="31">
        <f>(H48-G48)*100*K48</f>
        <v>525.00000000000011</v>
      </c>
      <c r="J48" s="36">
        <f t="shared" si="6"/>
        <v>525.00000000000011</v>
      </c>
      <c r="K48" s="1">
        <v>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</row>
    <row r="49" spans="1:14" x14ac:dyDescent="0.6">
      <c r="A49" s="25">
        <v>42221</v>
      </c>
      <c r="B49" s="25">
        <v>42223</v>
      </c>
      <c r="C49" s="1" t="s">
        <v>48</v>
      </c>
      <c r="D49" s="1" t="s">
        <v>29</v>
      </c>
      <c r="E49" s="1" t="s">
        <v>33</v>
      </c>
      <c r="G49" s="3">
        <v>-0.65</v>
      </c>
      <c r="H49" s="3">
        <v>1.4</v>
      </c>
      <c r="I49" s="31">
        <f>(-H49-G49)*K49*100</f>
        <v>-374.99999999999994</v>
      </c>
      <c r="J49" s="36">
        <f t="shared" si="6"/>
        <v>-374.99999999999994</v>
      </c>
      <c r="K49" s="1">
        <v>5</v>
      </c>
    </row>
    <row r="50" spans="1:14" x14ac:dyDescent="0.6">
      <c r="A50" s="25">
        <v>42226</v>
      </c>
      <c r="B50" s="25">
        <v>42257</v>
      </c>
      <c r="C50" s="1" t="s">
        <v>49</v>
      </c>
      <c r="D50" s="1" t="s">
        <v>29</v>
      </c>
      <c r="E50" s="1" t="s">
        <v>33</v>
      </c>
      <c r="G50" s="3">
        <v>-1.3</v>
      </c>
      <c r="H50" s="3">
        <v>0.5</v>
      </c>
      <c r="I50" s="31">
        <f>(-H50-G50)*K50*100</f>
        <v>480.00000000000006</v>
      </c>
      <c r="J50" s="36">
        <f t="shared" si="6"/>
        <v>480.00000000000006</v>
      </c>
      <c r="K50" s="1">
        <v>6</v>
      </c>
    </row>
    <row r="51" spans="1:14" x14ac:dyDescent="0.6">
      <c r="A51" s="25">
        <v>42234</v>
      </c>
      <c r="B51" s="25">
        <v>42237</v>
      </c>
      <c r="C51" s="1" t="s">
        <v>50</v>
      </c>
      <c r="D51" s="1" t="s">
        <v>29</v>
      </c>
      <c r="E51" s="1" t="s">
        <v>30</v>
      </c>
      <c r="F51" s="39">
        <v>0</v>
      </c>
      <c r="G51" s="3">
        <v>1.9</v>
      </c>
      <c r="H51" s="3">
        <v>0</v>
      </c>
      <c r="I51" s="31">
        <f t="shared" si="7"/>
        <v>-380</v>
      </c>
      <c r="J51" s="36">
        <f t="shared" si="6"/>
        <v>-380</v>
      </c>
      <c r="K51" s="1">
        <v>2</v>
      </c>
    </row>
    <row r="52" spans="1:14" x14ac:dyDescent="0.6">
      <c r="A52" s="25">
        <v>42234</v>
      </c>
      <c r="B52" s="25">
        <v>42237</v>
      </c>
      <c r="C52" s="1" t="s">
        <v>51</v>
      </c>
      <c r="D52" s="1" t="s">
        <v>29</v>
      </c>
      <c r="E52" s="1" t="s">
        <v>30</v>
      </c>
      <c r="F52" s="39">
        <v>0</v>
      </c>
      <c r="G52" s="3">
        <v>1.1299999999999999</v>
      </c>
      <c r="H52" s="3">
        <v>0</v>
      </c>
      <c r="I52" s="31">
        <f t="shared" si="7"/>
        <v>-451.99999999999994</v>
      </c>
      <c r="J52" s="36">
        <f t="shared" si="6"/>
        <v>-451.99999999999994</v>
      </c>
      <c r="K52" s="1">
        <v>4</v>
      </c>
    </row>
    <row r="53" spans="1:14" x14ac:dyDescent="0.6">
      <c r="A53" s="25">
        <v>42242</v>
      </c>
      <c r="B53" s="25">
        <v>42244</v>
      </c>
      <c r="C53" s="1" t="s">
        <v>52</v>
      </c>
      <c r="D53" s="1" t="s">
        <v>29</v>
      </c>
      <c r="E53" s="1" t="s">
        <v>30</v>
      </c>
      <c r="F53" s="3">
        <v>17.5</v>
      </c>
      <c r="G53" s="3">
        <v>21.91</v>
      </c>
      <c r="H53" s="3">
        <v>22</v>
      </c>
      <c r="I53" s="31">
        <f>(H53-G53)*K53</f>
        <v>35.999999999999943</v>
      </c>
      <c r="J53" s="36">
        <f t="shared" si="6"/>
        <v>35.999999999999943</v>
      </c>
      <c r="K53" s="1">
        <v>400</v>
      </c>
    </row>
    <row r="54" spans="1:14" x14ac:dyDescent="0.6">
      <c r="A54" s="25">
        <v>42242</v>
      </c>
      <c r="B54" s="25">
        <v>42244</v>
      </c>
      <c r="C54" s="1" t="s">
        <v>53</v>
      </c>
      <c r="D54" s="1" t="s">
        <v>29</v>
      </c>
      <c r="E54" s="1" t="s">
        <v>54</v>
      </c>
      <c r="F54" s="39">
        <v>0</v>
      </c>
      <c r="G54" s="3">
        <v>-0.42</v>
      </c>
      <c r="H54" s="3">
        <v>0</v>
      </c>
      <c r="I54" s="31">
        <f>(H54-G54)*100*K54</f>
        <v>168</v>
      </c>
      <c r="J54" s="36">
        <f t="shared" si="6"/>
        <v>168</v>
      </c>
      <c r="K54" s="1">
        <v>4</v>
      </c>
    </row>
    <row r="55" spans="1:14" x14ac:dyDescent="0.6">
      <c r="A55" s="25">
        <v>42241</v>
      </c>
      <c r="B55" s="25">
        <v>42244</v>
      </c>
      <c r="C55" s="1" t="s">
        <v>55</v>
      </c>
      <c r="D55" s="1" t="s">
        <v>29</v>
      </c>
      <c r="E55" s="1" t="s">
        <v>30</v>
      </c>
      <c r="F55" s="3">
        <v>17.5</v>
      </c>
      <c r="G55" s="3">
        <v>18.88</v>
      </c>
      <c r="H55" s="3">
        <v>19</v>
      </c>
      <c r="I55" s="31">
        <f>(H55-G55)*K55</f>
        <v>36.000000000000298</v>
      </c>
      <c r="J55" s="36">
        <f t="shared" si="6"/>
        <v>36.000000000000298</v>
      </c>
      <c r="K55" s="1">
        <v>300</v>
      </c>
    </row>
    <row r="56" spans="1:14" x14ac:dyDescent="0.6">
      <c r="A56" s="25">
        <v>42241</v>
      </c>
      <c r="B56" s="25">
        <v>42244</v>
      </c>
      <c r="C56" s="1" t="s">
        <v>56</v>
      </c>
      <c r="D56" s="1" t="s">
        <v>29</v>
      </c>
      <c r="E56" s="1" t="s">
        <v>54</v>
      </c>
      <c r="F56" s="3">
        <v>48.85</v>
      </c>
      <c r="G56" s="3">
        <v>-0.75</v>
      </c>
      <c r="H56" s="3">
        <v>0</v>
      </c>
      <c r="I56" s="31">
        <f>(H56-G56)*100*K56</f>
        <v>300</v>
      </c>
      <c r="J56" s="36">
        <f t="shared" si="6"/>
        <v>300</v>
      </c>
      <c r="K56" s="1">
        <v>4</v>
      </c>
    </row>
    <row r="57" spans="1:14" x14ac:dyDescent="0.6">
      <c r="A57" s="25">
        <v>42256</v>
      </c>
      <c r="B57" s="25">
        <v>42258</v>
      </c>
      <c r="C57" s="1" t="s">
        <v>57</v>
      </c>
      <c r="D57" s="1" t="s">
        <v>29</v>
      </c>
      <c r="E57" s="1" t="s">
        <v>30</v>
      </c>
      <c r="F57" s="3">
        <v>0</v>
      </c>
      <c r="G57" s="3">
        <v>1</v>
      </c>
      <c r="H57" s="3">
        <v>0</v>
      </c>
      <c r="I57" s="31">
        <f>(H57-G57)*100*K57</f>
        <v>-500</v>
      </c>
      <c r="J57" s="36">
        <f t="shared" si="6"/>
        <v>-500</v>
      </c>
      <c r="K57" s="1">
        <v>5</v>
      </c>
    </row>
    <row r="58" spans="1:14" x14ac:dyDescent="0.6">
      <c r="A58" s="25">
        <v>42256</v>
      </c>
      <c r="B58" s="25">
        <v>42258</v>
      </c>
      <c r="C58" s="1" t="s">
        <v>58</v>
      </c>
      <c r="D58" s="1" t="s">
        <v>29</v>
      </c>
      <c r="E58" s="1" t="s">
        <v>30</v>
      </c>
      <c r="F58" s="39">
        <v>0</v>
      </c>
      <c r="G58" s="3">
        <v>0.25</v>
      </c>
      <c r="H58" s="3">
        <v>0</v>
      </c>
      <c r="I58" s="31">
        <f>(H58-G58)*100*K58</f>
        <v>-500</v>
      </c>
      <c r="J58" s="36">
        <f t="shared" si="6"/>
        <v>-500</v>
      </c>
      <c r="K58" s="1">
        <v>20</v>
      </c>
    </row>
    <row r="59" spans="1:14" x14ac:dyDescent="0.6">
      <c r="A59" s="25">
        <v>42256</v>
      </c>
      <c r="B59" s="25">
        <v>42258</v>
      </c>
      <c r="C59" s="1" t="s">
        <v>59</v>
      </c>
      <c r="D59" s="1" t="s">
        <v>29</v>
      </c>
      <c r="E59" s="1" t="s">
        <v>30</v>
      </c>
      <c r="F59" s="39">
        <v>0</v>
      </c>
      <c r="G59" s="3">
        <v>0.22</v>
      </c>
      <c r="H59" s="3">
        <v>0</v>
      </c>
      <c r="I59" s="31">
        <f>(H59-G59)*100*K59</f>
        <v>-440</v>
      </c>
      <c r="J59" s="36">
        <f t="shared" si="6"/>
        <v>-440</v>
      </c>
      <c r="K59" s="1">
        <v>20</v>
      </c>
    </row>
    <row r="60" spans="1:14" x14ac:dyDescent="0.6">
      <c r="A60" s="25">
        <v>42256</v>
      </c>
      <c r="B60" s="25">
        <v>42258</v>
      </c>
      <c r="C60" s="1" t="s">
        <v>60</v>
      </c>
      <c r="D60" s="1" t="s">
        <v>29</v>
      </c>
      <c r="E60" s="1" t="s">
        <v>30</v>
      </c>
      <c r="F60" s="3">
        <v>0</v>
      </c>
      <c r="G60" s="3">
        <v>1.6</v>
      </c>
      <c r="H60" s="3">
        <v>1</v>
      </c>
      <c r="I60" s="31">
        <f>(H60-G60)*100*K60</f>
        <v>-180.00000000000003</v>
      </c>
      <c r="J60" s="36">
        <f t="shared" si="6"/>
        <v>-180.00000000000003</v>
      </c>
      <c r="K60" s="1">
        <v>3</v>
      </c>
    </row>
    <row r="61" spans="1:14" x14ac:dyDescent="0.6">
      <c r="A61" s="25">
        <v>42258</v>
      </c>
      <c r="B61" s="25">
        <v>42270</v>
      </c>
      <c r="C61" s="1" t="s">
        <v>49</v>
      </c>
      <c r="D61" s="1" t="s">
        <v>29</v>
      </c>
      <c r="E61" s="1" t="s">
        <v>54</v>
      </c>
      <c r="F61" s="3">
        <v>0</v>
      </c>
      <c r="G61" s="3">
        <v>-0.95</v>
      </c>
      <c r="H61" s="36">
        <v>0.45</v>
      </c>
      <c r="I61" s="31">
        <f>(-H61-G61)*K61*100</f>
        <v>299.99999999999994</v>
      </c>
      <c r="J61" s="36">
        <f t="shared" si="6"/>
        <v>299.99999999999994</v>
      </c>
      <c r="K61" s="1">
        <v>6</v>
      </c>
    </row>
    <row r="62" spans="1:14" x14ac:dyDescent="0.6">
      <c r="A62" s="25">
        <v>42243</v>
      </c>
      <c r="B62" s="25">
        <v>42265</v>
      </c>
      <c r="C62" s="1" t="s">
        <v>61</v>
      </c>
      <c r="D62" s="1" t="s">
        <v>29</v>
      </c>
      <c r="E62" s="1" t="s">
        <v>30</v>
      </c>
      <c r="F62" s="39">
        <v>7</v>
      </c>
      <c r="G62" s="3">
        <v>8.9499999999999993</v>
      </c>
      <c r="H62" s="3">
        <v>9</v>
      </c>
      <c r="I62" s="31">
        <f>(H62-G62)*K62</f>
        <v>55.000000000000782</v>
      </c>
      <c r="J62" s="36">
        <f t="shared" si="6"/>
        <v>55.000000000000782</v>
      </c>
      <c r="K62" s="1">
        <v>1100</v>
      </c>
      <c r="L62" s="28"/>
      <c r="M62" s="28"/>
      <c r="N62" s="28"/>
    </row>
    <row r="63" spans="1:14" x14ac:dyDescent="0.6">
      <c r="A63" s="25">
        <v>42243</v>
      </c>
      <c r="B63" s="25">
        <v>42265</v>
      </c>
      <c r="C63" s="1" t="s">
        <v>62</v>
      </c>
      <c r="D63" s="1" t="s">
        <v>29</v>
      </c>
      <c r="E63" s="1" t="s">
        <v>54</v>
      </c>
      <c r="F63" s="39">
        <v>0</v>
      </c>
      <c r="G63" s="3">
        <v>-0.5</v>
      </c>
      <c r="H63" s="3">
        <v>0</v>
      </c>
      <c r="I63" s="31">
        <f>(H63-G63)*100*K63</f>
        <v>550</v>
      </c>
      <c r="J63" s="36">
        <f t="shared" si="6"/>
        <v>550</v>
      </c>
      <c r="K63" s="1">
        <v>11</v>
      </c>
      <c r="L63" s="28"/>
    </row>
    <row r="64" spans="1:14" x14ac:dyDescent="0.6">
      <c r="A64" s="25">
        <v>42263</v>
      </c>
      <c r="B64" s="25">
        <v>42272</v>
      </c>
      <c r="C64" s="1" t="s">
        <v>63</v>
      </c>
      <c r="D64" s="1" t="s">
        <v>29</v>
      </c>
      <c r="E64" s="1" t="s">
        <v>54</v>
      </c>
      <c r="F64" s="39">
        <v>0</v>
      </c>
      <c r="G64" s="3">
        <v>-0.54</v>
      </c>
      <c r="H64" s="3">
        <v>0</v>
      </c>
      <c r="I64" s="31">
        <f>(H64-G64)*100*K64</f>
        <v>216</v>
      </c>
      <c r="J64" s="36">
        <f t="shared" si="6"/>
        <v>216</v>
      </c>
      <c r="K64" s="1">
        <v>4</v>
      </c>
    </row>
    <row r="65" spans="1:34" x14ac:dyDescent="0.6">
      <c r="A65" s="25">
        <v>42270</v>
      </c>
      <c r="B65" s="25">
        <v>42284</v>
      </c>
      <c r="C65" s="1" t="s">
        <v>64</v>
      </c>
      <c r="D65" s="1" t="s">
        <v>29</v>
      </c>
      <c r="E65" s="1" t="s">
        <v>54</v>
      </c>
      <c r="F65" s="39"/>
      <c r="G65" s="3">
        <v>-1</v>
      </c>
      <c r="H65" s="3">
        <v>0.75</v>
      </c>
      <c r="I65" s="31">
        <f>(-H65-G65)*K65*100</f>
        <v>150</v>
      </c>
      <c r="J65" s="36">
        <f t="shared" si="6"/>
        <v>150</v>
      </c>
      <c r="K65" s="1">
        <v>6</v>
      </c>
    </row>
    <row r="66" spans="1:34" x14ac:dyDescent="0.6">
      <c r="A66" s="25">
        <v>42284</v>
      </c>
      <c r="B66" s="25">
        <v>42292</v>
      </c>
      <c r="C66" s="1" t="s">
        <v>49</v>
      </c>
      <c r="D66" s="1" t="s">
        <v>29</v>
      </c>
      <c r="E66" s="1" t="s">
        <v>54</v>
      </c>
      <c r="F66" s="39"/>
      <c r="G66" s="3">
        <v>-0.85</v>
      </c>
      <c r="H66" s="3">
        <v>0.3</v>
      </c>
      <c r="I66" s="31">
        <f>(-H66-G66)*K66*100</f>
        <v>330</v>
      </c>
      <c r="J66" s="36">
        <f t="shared" si="6"/>
        <v>330</v>
      </c>
      <c r="K66" s="1">
        <v>6</v>
      </c>
    </row>
    <row r="67" spans="1:34" x14ac:dyDescent="0.6">
      <c r="A67" s="26">
        <v>42284</v>
      </c>
      <c r="B67" s="25">
        <v>42293</v>
      </c>
      <c r="C67" s="28" t="s">
        <v>65</v>
      </c>
      <c r="D67" s="28" t="s">
        <v>29</v>
      </c>
      <c r="E67" s="28" t="s">
        <v>33</v>
      </c>
      <c r="F67" s="29">
        <v>0</v>
      </c>
      <c r="G67" s="30">
        <v>-0.3</v>
      </c>
      <c r="H67" s="30">
        <v>0</v>
      </c>
      <c r="I67" s="31">
        <f>(H67-G67)*100*K67</f>
        <v>210</v>
      </c>
      <c r="J67" s="31">
        <f>I67</f>
        <v>210</v>
      </c>
      <c r="K67" s="28">
        <v>7</v>
      </c>
    </row>
    <row r="68" spans="1:34" x14ac:dyDescent="0.6">
      <c r="A68" s="26">
        <v>42304</v>
      </c>
      <c r="B68" s="26">
        <v>42305</v>
      </c>
      <c r="C68" s="28" t="s">
        <v>66</v>
      </c>
      <c r="D68" s="28" t="s">
        <v>29</v>
      </c>
      <c r="E68" s="28" t="s">
        <v>33</v>
      </c>
      <c r="F68" s="29">
        <v>0</v>
      </c>
      <c r="G68" s="32">
        <v>-0.6</v>
      </c>
      <c r="H68" s="30">
        <v>0.5</v>
      </c>
      <c r="I68" s="31">
        <f>(-H68-G68)*K68*100</f>
        <v>59.999999999999986</v>
      </c>
      <c r="J68" s="31">
        <f>I68</f>
        <v>59.999999999999986</v>
      </c>
      <c r="K68" s="28">
        <v>6</v>
      </c>
    </row>
    <row r="69" spans="1:34" x14ac:dyDescent="0.6">
      <c r="A69" s="25">
        <v>42305</v>
      </c>
      <c r="B69" s="38">
        <v>42307</v>
      </c>
      <c r="C69" s="1" t="s">
        <v>35</v>
      </c>
      <c r="D69" s="1" t="s">
        <v>29</v>
      </c>
      <c r="E69" s="1" t="s">
        <v>30</v>
      </c>
      <c r="F69" s="39">
        <v>2.5</v>
      </c>
      <c r="G69" s="40">
        <v>5</v>
      </c>
      <c r="H69" s="3">
        <v>5.8</v>
      </c>
      <c r="I69" s="31">
        <f>(H69-G69)*100*K69</f>
        <v>319.99999999999994</v>
      </c>
      <c r="J69" s="71">
        <f t="shared" ref="J69:J75" si="8">+I69</f>
        <v>319.99999999999994</v>
      </c>
      <c r="K69" s="1">
        <v>4</v>
      </c>
    </row>
    <row r="70" spans="1:34" x14ac:dyDescent="0.6">
      <c r="A70" s="25">
        <v>42305</v>
      </c>
      <c r="B70" s="38">
        <v>42307</v>
      </c>
      <c r="C70" s="1" t="s">
        <v>36</v>
      </c>
      <c r="D70" s="1" t="s">
        <v>29</v>
      </c>
      <c r="E70" s="1" t="s">
        <v>30</v>
      </c>
      <c r="F70" s="39">
        <v>0</v>
      </c>
      <c r="G70" s="40">
        <v>-0.45</v>
      </c>
      <c r="H70" s="3">
        <v>0.62</v>
      </c>
      <c r="I70" s="31">
        <f>(-H70-G70)*K70*100</f>
        <v>-68</v>
      </c>
      <c r="J70" s="71">
        <f t="shared" si="8"/>
        <v>-68</v>
      </c>
      <c r="K70" s="1">
        <v>4</v>
      </c>
    </row>
    <row r="71" spans="1:34" x14ac:dyDescent="0.6">
      <c r="A71" s="25">
        <v>42312</v>
      </c>
      <c r="B71" s="25">
        <v>42314</v>
      </c>
      <c r="C71" s="28" t="s">
        <v>78</v>
      </c>
      <c r="D71" s="28" t="s">
        <v>29</v>
      </c>
      <c r="E71" s="28" t="s">
        <v>30</v>
      </c>
      <c r="F71" s="71">
        <v>13.75</v>
      </c>
      <c r="G71" s="3">
        <v>13.88</v>
      </c>
      <c r="H71" s="3">
        <v>14.23</v>
      </c>
      <c r="I71" s="31">
        <f>(H71-G71)*K71</f>
        <v>139.99999999999986</v>
      </c>
      <c r="J71" s="31">
        <f t="shared" si="8"/>
        <v>139.99999999999986</v>
      </c>
      <c r="K71" s="1">
        <v>400</v>
      </c>
      <c r="L71" s="28"/>
    </row>
    <row r="72" spans="1:34" x14ac:dyDescent="0.6">
      <c r="A72" s="26">
        <v>42292</v>
      </c>
      <c r="B72" s="25">
        <v>42314</v>
      </c>
      <c r="C72" s="28" t="s">
        <v>81</v>
      </c>
      <c r="D72" s="28" t="s">
        <v>29</v>
      </c>
      <c r="E72" s="28" t="s">
        <v>33</v>
      </c>
      <c r="F72" s="40">
        <v>0</v>
      </c>
      <c r="G72" s="32">
        <v>-0.35</v>
      </c>
      <c r="H72" s="3">
        <v>0</v>
      </c>
      <c r="I72" s="31">
        <f>(H72-G72)*100*K72</f>
        <v>140</v>
      </c>
      <c r="J72" s="31">
        <f t="shared" si="8"/>
        <v>140</v>
      </c>
      <c r="K72" s="1">
        <v>4</v>
      </c>
      <c r="L72" s="28"/>
    </row>
    <row r="73" spans="1:34" x14ac:dyDescent="0.6">
      <c r="A73" s="26">
        <v>42324</v>
      </c>
      <c r="B73" s="26">
        <v>42328</v>
      </c>
      <c r="C73" s="28" t="s">
        <v>82</v>
      </c>
      <c r="D73" s="28" t="s">
        <v>29</v>
      </c>
      <c r="E73" s="28" t="s">
        <v>30</v>
      </c>
      <c r="F73" s="71">
        <v>18.75</v>
      </c>
      <c r="G73" s="32">
        <v>19.5</v>
      </c>
      <c r="H73" s="32">
        <v>19.7</v>
      </c>
      <c r="I73" s="31">
        <f>(H73-G73)*K73</f>
        <v>99.999999999999645</v>
      </c>
      <c r="J73" s="31">
        <f t="shared" si="8"/>
        <v>99.999999999999645</v>
      </c>
      <c r="K73" s="28">
        <v>500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1:34" x14ac:dyDescent="0.6">
      <c r="A74" s="26">
        <v>42324</v>
      </c>
      <c r="B74" s="26">
        <v>42328</v>
      </c>
      <c r="C74" s="28" t="s">
        <v>83</v>
      </c>
      <c r="D74" s="28" t="s">
        <v>29</v>
      </c>
      <c r="E74" s="28" t="s">
        <v>30</v>
      </c>
      <c r="F74" s="71">
        <v>0</v>
      </c>
      <c r="G74" s="32">
        <v>-0.6</v>
      </c>
      <c r="H74" s="3">
        <v>0.1</v>
      </c>
      <c r="I74" s="31">
        <f>(-H74-G74)*100*K74</f>
        <v>250</v>
      </c>
      <c r="J74" s="31">
        <f t="shared" si="8"/>
        <v>250</v>
      </c>
      <c r="K74" s="28">
        <v>5</v>
      </c>
      <c r="M74" s="28"/>
      <c r="N74" s="28"/>
      <c r="O74" s="28"/>
      <c r="P74" s="28"/>
    </row>
    <row r="75" spans="1:34" x14ac:dyDescent="0.6">
      <c r="A75" s="26">
        <v>42284</v>
      </c>
      <c r="B75" s="26">
        <v>42328</v>
      </c>
      <c r="C75" s="28" t="s">
        <v>84</v>
      </c>
      <c r="D75" s="28" t="s">
        <v>29</v>
      </c>
      <c r="E75" s="28" t="s">
        <v>30</v>
      </c>
      <c r="F75" s="29">
        <v>0</v>
      </c>
      <c r="G75" s="32">
        <v>-0.45</v>
      </c>
      <c r="H75" s="3">
        <v>0</v>
      </c>
      <c r="I75" s="31">
        <f>(-H75-G75)*100*K75</f>
        <v>315</v>
      </c>
      <c r="J75" s="31">
        <f t="shared" si="8"/>
        <v>315</v>
      </c>
      <c r="K75" s="1">
        <v>7</v>
      </c>
      <c r="L75" s="28"/>
      <c r="M75" s="28"/>
      <c r="N75" s="28"/>
      <c r="O75" s="28"/>
      <c r="P75" s="28"/>
    </row>
    <row r="76" spans="1:34" x14ac:dyDescent="0.6">
      <c r="A76" s="26">
        <v>42348</v>
      </c>
      <c r="B76" s="26">
        <v>42356</v>
      </c>
      <c r="C76" s="28" t="s">
        <v>61</v>
      </c>
      <c r="D76" s="28" t="s">
        <v>29</v>
      </c>
      <c r="E76" s="28" t="s">
        <v>30</v>
      </c>
      <c r="F76" s="29">
        <v>2.5</v>
      </c>
      <c r="G76" s="30">
        <v>2.97</v>
      </c>
      <c r="H76" s="30">
        <v>3</v>
      </c>
      <c r="I76" s="31">
        <f>(H76-G76)*K76</f>
        <v>29.999999999999805</v>
      </c>
      <c r="J76" s="36">
        <f>I76</f>
        <v>29.999999999999805</v>
      </c>
      <c r="K76" s="28">
        <v>1000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</row>
    <row r="77" spans="1:34" x14ac:dyDescent="0.6">
      <c r="A77" s="26">
        <v>42348</v>
      </c>
      <c r="B77" s="26">
        <v>42356</v>
      </c>
      <c r="C77" s="28" t="s">
        <v>88</v>
      </c>
      <c r="D77" s="28" t="s">
        <v>29</v>
      </c>
      <c r="E77" s="28" t="s">
        <v>54</v>
      </c>
      <c r="F77" s="29">
        <v>0</v>
      </c>
      <c r="G77" s="30">
        <v>-0.3</v>
      </c>
      <c r="H77" s="30">
        <v>0</v>
      </c>
      <c r="I77" s="31">
        <f>(-H77-G77)*100*K77</f>
        <v>300</v>
      </c>
      <c r="J77" s="36">
        <f>I77</f>
        <v>300</v>
      </c>
      <c r="K77" s="28">
        <v>10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4" x14ac:dyDescent="0.6">
      <c r="A78" s="26">
        <v>42347</v>
      </c>
      <c r="B78" s="26">
        <v>42356</v>
      </c>
      <c r="C78" s="28" t="s">
        <v>87</v>
      </c>
      <c r="D78" s="28" t="s">
        <v>29</v>
      </c>
      <c r="E78" s="28" t="s">
        <v>54</v>
      </c>
      <c r="F78" s="29">
        <v>0</v>
      </c>
      <c r="G78" s="30">
        <v>-0.3</v>
      </c>
      <c r="H78" s="30">
        <v>0</v>
      </c>
      <c r="I78" s="31">
        <f>(-H78-G78)*100*K78</f>
        <v>120</v>
      </c>
      <c r="J78" s="36">
        <f>I78</f>
        <v>120</v>
      </c>
      <c r="K78" s="1">
        <v>4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34" x14ac:dyDescent="0.6">
      <c r="A79" s="26">
        <v>42339</v>
      </c>
      <c r="B79" s="26">
        <v>42356</v>
      </c>
      <c r="C79" s="28" t="s">
        <v>85</v>
      </c>
      <c r="D79" s="28" t="s">
        <v>29</v>
      </c>
      <c r="E79" s="28" t="s">
        <v>54</v>
      </c>
      <c r="F79" s="29">
        <v>0</v>
      </c>
      <c r="G79" s="3">
        <v>-0.3</v>
      </c>
      <c r="H79" s="3">
        <v>0</v>
      </c>
      <c r="I79" s="31">
        <f>(-H79-G79)*100*K79</f>
        <v>150</v>
      </c>
      <c r="J79" s="36">
        <f>I79</f>
        <v>150</v>
      </c>
      <c r="K79" s="1">
        <v>5</v>
      </c>
      <c r="L79" s="32">
        <f>SUM(H41:I84)</f>
        <v>2016.7000000000003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</row>
    <row r="80" spans="1:34" x14ac:dyDescent="0.6">
      <c r="A80" s="26">
        <v>42339</v>
      </c>
      <c r="B80" s="26">
        <v>42356</v>
      </c>
      <c r="C80" s="28" t="s">
        <v>86</v>
      </c>
      <c r="D80" s="28" t="s">
        <v>29</v>
      </c>
      <c r="E80" s="28" t="s">
        <v>30</v>
      </c>
      <c r="F80" s="29">
        <v>0.25</v>
      </c>
      <c r="G80" s="32">
        <v>0.35</v>
      </c>
      <c r="H80" s="32">
        <v>0</v>
      </c>
      <c r="I80" s="31">
        <f>(H80-G80)*100*K80</f>
        <v>-490</v>
      </c>
      <c r="J80" s="36">
        <f>I80</f>
        <v>-490</v>
      </c>
      <c r="K80" s="28">
        <v>14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4" x14ac:dyDescent="0.6">
      <c r="A81" s="26">
        <v>42367</v>
      </c>
      <c r="B81" s="26">
        <v>42377</v>
      </c>
      <c r="C81" s="28" t="s">
        <v>90</v>
      </c>
      <c r="D81" s="28" t="s">
        <v>29</v>
      </c>
      <c r="E81" s="28" t="s">
        <v>54</v>
      </c>
      <c r="F81" s="28">
        <v>0</v>
      </c>
      <c r="G81" s="32">
        <v>-0.4</v>
      </c>
      <c r="H81" s="32">
        <v>0</v>
      </c>
      <c r="I81" s="31">
        <f>(-H81-G81)*100*K81</f>
        <v>200</v>
      </c>
      <c r="J81" s="36">
        <f>+I81</f>
        <v>200</v>
      </c>
      <c r="K81" s="28">
        <v>5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4" x14ac:dyDescent="0.6">
      <c r="A82" s="26">
        <v>42367</v>
      </c>
      <c r="B82" s="26">
        <v>42377</v>
      </c>
      <c r="C82" s="28" t="s">
        <v>91</v>
      </c>
      <c r="D82" s="28" t="s">
        <v>29</v>
      </c>
      <c r="E82" s="28" t="s">
        <v>54</v>
      </c>
      <c r="F82" s="29">
        <v>0</v>
      </c>
      <c r="G82" s="32">
        <v>-0.35</v>
      </c>
      <c r="H82" s="30">
        <v>0</v>
      </c>
      <c r="I82" s="31">
        <f>(-H82-G82)*100*K82</f>
        <v>140</v>
      </c>
      <c r="J82" s="36">
        <f>+I82</f>
        <v>140</v>
      </c>
      <c r="K82" s="28">
        <v>4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x14ac:dyDescent="0.6">
      <c r="A83" s="26">
        <v>42367</v>
      </c>
      <c r="B83" s="26">
        <v>42384</v>
      </c>
      <c r="C83" s="28" t="s">
        <v>89</v>
      </c>
      <c r="D83" s="28" t="s">
        <v>29</v>
      </c>
      <c r="E83" s="28" t="s">
        <v>54</v>
      </c>
      <c r="F83" s="29">
        <v>0</v>
      </c>
      <c r="G83" s="32">
        <v>-0.75</v>
      </c>
      <c r="H83" s="32">
        <v>0</v>
      </c>
      <c r="I83" s="31">
        <f>(-H83-G83)*100*K83</f>
        <v>300</v>
      </c>
      <c r="J83" s="36">
        <f>+I83</f>
        <v>300</v>
      </c>
      <c r="K83" s="28">
        <v>4</v>
      </c>
      <c r="L83" s="28"/>
      <c r="M83" s="28"/>
      <c r="N83" s="28"/>
      <c r="O83" s="28"/>
      <c r="P83" s="28"/>
      <c r="Q83" s="28"/>
      <c r="R83" s="28"/>
    </row>
    <row r="84" spans="1:24" x14ac:dyDescent="0.6">
      <c r="A84" s="26">
        <v>42199</v>
      </c>
      <c r="B84" s="26">
        <v>42384</v>
      </c>
      <c r="C84" s="28" t="s">
        <v>28</v>
      </c>
      <c r="D84" s="28" t="s">
        <v>29</v>
      </c>
      <c r="E84" s="28" t="s">
        <v>30</v>
      </c>
      <c r="F84" s="29">
        <v>0.5</v>
      </c>
      <c r="G84" s="30">
        <v>3</v>
      </c>
      <c r="H84" s="30">
        <v>0</v>
      </c>
      <c r="I84" s="31">
        <f>(H84-G84)*100*K84</f>
        <v>-1800</v>
      </c>
      <c r="J84" s="31">
        <f t="shared" ref="J84:J98" si="9">I84</f>
        <v>-1800</v>
      </c>
      <c r="K84" s="28">
        <v>6</v>
      </c>
      <c r="L84" s="28"/>
      <c r="M84" s="28"/>
      <c r="N84" s="28"/>
      <c r="O84" s="28"/>
      <c r="P84" s="28"/>
      <c r="Q84" s="28"/>
      <c r="R84" s="28"/>
    </row>
    <row r="85" spans="1:24" x14ac:dyDescent="0.6">
      <c r="A85" s="26">
        <v>42395</v>
      </c>
      <c r="B85" s="26">
        <v>42398</v>
      </c>
      <c r="C85" s="28" t="s">
        <v>92</v>
      </c>
      <c r="D85" s="28" t="s">
        <v>29</v>
      </c>
      <c r="E85" s="28" t="s">
        <v>30</v>
      </c>
      <c r="F85" s="29">
        <v>14.06</v>
      </c>
      <c r="G85" s="30">
        <v>14.62</v>
      </c>
      <c r="H85" s="30">
        <v>15</v>
      </c>
      <c r="I85" s="31">
        <f>(H85-G85)*K85</f>
        <v>114.00000000000023</v>
      </c>
      <c r="J85" s="31">
        <f t="shared" si="9"/>
        <v>114.00000000000023</v>
      </c>
      <c r="K85" s="1">
        <v>300</v>
      </c>
      <c r="L85" s="28"/>
      <c r="M85" s="28"/>
      <c r="N85" s="28"/>
      <c r="O85" s="28"/>
      <c r="P85" s="28"/>
      <c r="Q85" s="28"/>
      <c r="R85" s="28"/>
    </row>
    <row r="86" spans="1:24" x14ac:dyDescent="0.6">
      <c r="A86" s="26">
        <v>42395</v>
      </c>
      <c r="B86" s="26">
        <v>42398</v>
      </c>
      <c r="C86" s="28" t="s">
        <v>93</v>
      </c>
      <c r="D86" s="28" t="s">
        <v>29</v>
      </c>
      <c r="E86" s="28" t="s">
        <v>54</v>
      </c>
      <c r="F86" s="28">
        <v>0</v>
      </c>
      <c r="G86" s="71">
        <v>-0.42</v>
      </c>
      <c r="H86" s="30">
        <v>0</v>
      </c>
      <c r="I86" s="31">
        <f>(-H86-G86)*100*K86</f>
        <v>126</v>
      </c>
      <c r="J86" s="31">
        <f t="shared" si="9"/>
        <v>126</v>
      </c>
      <c r="K86" s="28">
        <v>3</v>
      </c>
      <c r="L86" s="28"/>
      <c r="M86" s="28"/>
      <c r="N86" s="28"/>
      <c r="O86" s="28"/>
      <c r="P86" s="28"/>
      <c r="Q86" s="28"/>
      <c r="R86" s="28"/>
    </row>
    <row r="87" spans="1:24" x14ac:dyDescent="0.6">
      <c r="A87" s="25">
        <v>42403</v>
      </c>
      <c r="B87" s="38">
        <v>42404</v>
      </c>
      <c r="C87" s="28" t="s">
        <v>94</v>
      </c>
      <c r="D87" s="28" t="s">
        <v>29</v>
      </c>
      <c r="E87" s="28" t="s">
        <v>30</v>
      </c>
      <c r="F87" s="29">
        <v>0.25</v>
      </c>
      <c r="G87" s="30">
        <v>0.44</v>
      </c>
      <c r="H87" s="30">
        <v>0.8</v>
      </c>
      <c r="I87" s="3">
        <f>(+H87-G87)*K87*100</f>
        <v>180.00000000000003</v>
      </c>
      <c r="J87" s="31">
        <f t="shared" si="9"/>
        <v>180.00000000000003</v>
      </c>
      <c r="K87" s="1">
        <v>5</v>
      </c>
    </row>
    <row r="88" spans="1:24" x14ac:dyDescent="0.6">
      <c r="A88" s="26">
        <v>42409</v>
      </c>
      <c r="B88" s="26">
        <v>42419</v>
      </c>
      <c r="C88" s="28" t="s">
        <v>95</v>
      </c>
      <c r="D88" s="1" t="s">
        <v>29</v>
      </c>
      <c r="E88" s="1" t="s">
        <v>30</v>
      </c>
      <c r="F88" s="29">
        <v>1</v>
      </c>
      <c r="G88" s="30">
        <v>1.9</v>
      </c>
      <c r="H88" s="30">
        <v>0.8</v>
      </c>
      <c r="I88" s="31">
        <f>(+H88-G88)*100*K88</f>
        <v>-219.99999999999997</v>
      </c>
      <c r="J88" s="31">
        <f t="shared" si="9"/>
        <v>-219.99999999999997</v>
      </c>
      <c r="K88" s="1">
        <v>2</v>
      </c>
      <c r="L88" s="14"/>
    </row>
    <row r="89" spans="1:24" x14ac:dyDescent="0.6">
      <c r="A89" s="26">
        <v>42409</v>
      </c>
      <c r="B89" s="26">
        <v>42419</v>
      </c>
      <c r="C89" s="28" t="s">
        <v>96</v>
      </c>
      <c r="D89" s="1" t="s">
        <v>29</v>
      </c>
      <c r="E89" s="1" t="s">
        <v>30</v>
      </c>
      <c r="F89" s="28">
        <v>0.35</v>
      </c>
      <c r="G89" s="71">
        <v>0.65</v>
      </c>
      <c r="H89" s="30">
        <v>0.2</v>
      </c>
      <c r="I89" s="31">
        <f>(+H89-G89)*100*K89</f>
        <v>-90</v>
      </c>
      <c r="J89" s="31">
        <f t="shared" si="9"/>
        <v>-90</v>
      </c>
      <c r="K89" s="28">
        <v>2</v>
      </c>
      <c r="L89" s="43"/>
    </row>
    <row r="90" spans="1:24" x14ac:dyDescent="0.6">
      <c r="A90" s="26">
        <v>42412</v>
      </c>
      <c r="B90" s="26">
        <v>42419</v>
      </c>
      <c r="C90" s="28" t="s">
        <v>98</v>
      </c>
      <c r="D90" s="1" t="s">
        <v>29</v>
      </c>
      <c r="E90" s="1" t="s">
        <v>30</v>
      </c>
      <c r="F90" s="28">
        <v>12.5</v>
      </c>
      <c r="G90" s="28">
        <v>14.82</v>
      </c>
      <c r="H90" s="71">
        <v>15</v>
      </c>
      <c r="I90" s="31">
        <f>(H90-G90)*K90</f>
        <v>71.999999999999886</v>
      </c>
      <c r="J90" s="31">
        <f t="shared" si="9"/>
        <v>71.999999999999886</v>
      </c>
      <c r="K90" s="28">
        <v>400</v>
      </c>
      <c r="L90" s="14"/>
    </row>
    <row r="91" spans="1:24" x14ac:dyDescent="0.6">
      <c r="A91" s="26">
        <v>42412</v>
      </c>
      <c r="B91" s="26">
        <v>42419</v>
      </c>
      <c r="C91" s="28" t="s">
        <v>97</v>
      </c>
      <c r="D91" s="1" t="s">
        <v>29</v>
      </c>
      <c r="E91" s="1" t="s">
        <v>30</v>
      </c>
      <c r="F91" s="29">
        <v>0</v>
      </c>
      <c r="G91" s="32">
        <v>-0.48</v>
      </c>
      <c r="H91" s="30">
        <v>0</v>
      </c>
      <c r="I91" s="31">
        <f>(-H91-G91)*K91*100</f>
        <v>192</v>
      </c>
      <c r="J91" s="31">
        <f t="shared" si="9"/>
        <v>192</v>
      </c>
      <c r="K91" s="28">
        <v>4</v>
      </c>
      <c r="L91" s="72"/>
    </row>
    <row r="92" spans="1:24" x14ac:dyDescent="0.6">
      <c r="A92" s="26">
        <v>42430</v>
      </c>
      <c r="B92" s="38">
        <v>42432</v>
      </c>
      <c r="C92" s="28" t="s">
        <v>99</v>
      </c>
      <c r="D92" s="28" t="s">
        <v>29</v>
      </c>
      <c r="E92" s="1" t="s">
        <v>54</v>
      </c>
      <c r="F92" s="40">
        <v>0</v>
      </c>
      <c r="G92" s="71">
        <v>-0.4</v>
      </c>
      <c r="H92" s="3">
        <v>0.1</v>
      </c>
      <c r="I92" s="31">
        <f>(-H92-G92)*K92*100</f>
        <v>300.00000000000006</v>
      </c>
      <c r="J92" s="31">
        <f t="shared" si="9"/>
        <v>300.00000000000006</v>
      </c>
      <c r="K92" s="1">
        <v>10</v>
      </c>
    </row>
    <row r="93" spans="1:24" x14ac:dyDescent="0.6">
      <c r="A93" s="26">
        <v>42432</v>
      </c>
      <c r="B93" s="38">
        <v>42433</v>
      </c>
      <c r="C93" s="28" t="s">
        <v>102</v>
      </c>
      <c r="D93" s="28" t="s">
        <v>29</v>
      </c>
      <c r="E93" s="1" t="s">
        <v>54</v>
      </c>
      <c r="F93" s="40">
        <v>0</v>
      </c>
      <c r="G93" s="3">
        <v>-0.4</v>
      </c>
      <c r="H93" s="3">
        <v>0.25</v>
      </c>
      <c r="I93" s="31">
        <f>(-H93-G93)*K93*100</f>
        <v>150.00000000000003</v>
      </c>
      <c r="J93" s="31">
        <f t="shared" si="9"/>
        <v>150.00000000000003</v>
      </c>
      <c r="K93" s="1">
        <v>10</v>
      </c>
    </row>
    <row r="94" spans="1:24" x14ac:dyDescent="0.6">
      <c r="A94" s="26">
        <v>42263</v>
      </c>
      <c r="B94" s="77">
        <v>42447</v>
      </c>
      <c r="C94" s="28" t="s">
        <v>32</v>
      </c>
      <c r="D94" s="28" t="s">
        <v>29</v>
      </c>
      <c r="E94" s="28" t="s">
        <v>30</v>
      </c>
      <c r="F94" s="40">
        <v>12</v>
      </c>
      <c r="G94" s="3">
        <v>14</v>
      </c>
      <c r="H94" s="3">
        <v>15.5</v>
      </c>
      <c r="I94" s="31">
        <f>(H94-G94)*K94</f>
        <v>600</v>
      </c>
      <c r="J94" s="31">
        <f t="shared" si="9"/>
        <v>600</v>
      </c>
      <c r="K94" s="1">
        <v>400</v>
      </c>
    </row>
    <row r="95" spans="1:24" x14ac:dyDescent="0.6">
      <c r="A95" s="26">
        <v>42443</v>
      </c>
      <c r="B95" s="77">
        <v>42447</v>
      </c>
      <c r="C95" s="28" t="s">
        <v>108</v>
      </c>
      <c r="D95" s="28" t="s">
        <v>29</v>
      </c>
      <c r="E95" s="1" t="s">
        <v>54</v>
      </c>
      <c r="F95" s="28">
        <v>0</v>
      </c>
      <c r="G95" s="71">
        <v>-0.37</v>
      </c>
      <c r="H95" s="30">
        <v>0</v>
      </c>
      <c r="I95" s="31">
        <f>(-H95-G95)*100*K95</f>
        <v>148</v>
      </c>
      <c r="J95" s="31">
        <f t="shared" si="9"/>
        <v>148</v>
      </c>
      <c r="K95" s="28">
        <v>4</v>
      </c>
      <c r="L95" s="28"/>
      <c r="M95" s="28"/>
      <c r="N95" s="28"/>
      <c r="O95" s="28"/>
    </row>
    <row r="96" spans="1:24" x14ac:dyDescent="0.6">
      <c r="A96" s="26">
        <v>42430</v>
      </c>
      <c r="B96" s="26">
        <v>42453</v>
      </c>
      <c r="C96" s="28" t="s">
        <v>107</v>
      </c>
      <c r="D96" s="28" t="s">
        <v>29</v>
      </c>
      <c r="E96" s="1" t="s">
        <v>54</v>
      </c>
      <c r="F96" s="40">
        <v>0</v>
      </c>
      <c r="G96" s="71">
        <v>-0.25</v>
      </c>
      <c r="H96" s="30">
        <v>0</v>
      </c>
      <c r="I96" s="31">
        <f>(-H96-G96)*100*K96</f>
        <v>250</v>
      </c>
      <c r="J96" s="31">
        <f t="shared" si="9"/>
        <v>250</v>
      </c>
      <c r="K96" s="1">
        <v>10</v>
      </c>
    </row>
    <row r="97" spans="1:40" x14ac:dyDescent="0.6">
      <c r="A97" s="26">
        <v>42458</v>
      </c>
      <c r="B97" s="26">
        <v>42461</v>
      </c>
      <c r="C97" s="28" t="s">
        <v>109</v>
      </c>
      <c r="D97" s="28" t="s">
        <v>29</v>
      </c>
      <c r="E97" s="28" t="s">
        <v>30</v>
      </c>
      <c r="F97" s="40">
        <v>2</v>
      </c>
      <c r="G97" s="3">
        <v>2.4</v>
      </c>
      <c r="H97" s="3">
        <v>3.35</v>
      </c>
      <c r="I97" s="31">
        <f>(+H97-G97)*K97*100</f>
        <v>475.00000000000011</v>
      </c>
      <c r="J97" s="31">
        <f t="shared" si="9"/>
        <v>475.00000000000011</v>
      </c>
      <c r="K97" s="1">
        <v>5</v>
      </c>
    </row>
    <row r="98" spans="1:40" x14ac:dyDescent="0.6">
      <c r="A98" s="26">
        <v>42458</v>
      </c>
      <c r="B98" s="26">
        <v>42461</v>
      </c>
      <c r="C98" s="28" t="s">
        <v>110</v>
      </c>
      <c r="D98" s="28" t="s">
        <v>29</v>
      </c>
      <c r="E98" s="1" t="s">
        <v>54</v>
      </c>
      <c r="F98" s="40">
        <v>-0.4</v>
      </c>
      <c r="G98" s="3">
        <v>-0.55000000000000004</v>
      </c>
      <c r="H98" s="3">
        <v>0.5</v>
      </c>
      <c r="I98" s="31">
        <f>(-H98-G98)*100*K98</f>
        <v>25.000000000000021</v>
      </c>
      <c r="J98" s="31">
        <f t="shared" si="9"/>
        <v>25.000000000000021</v>
      </c>
      <c r="K98" s="1">
        <v>5</v>
      </c>
    </row>
    <row r="99" spans="1:40" x14ac:dyDescent="0.6">
      <c r="A99" s="26">
        <v>42473</v>
      </c>
      <c r="B99" s="26">
        <v>42481</v>
      </c>
      <c r="C99" s="28" t="s">
        <v>111</v>
      </c>
      <c r="D99" s="28" t="s">
        <v>29</v>
      </c>
      <c r="E99" s="28" t="s">
        <v>30</v>
      </c>
      <c r="F99" s="40"/>
      <c r="G99" s="71">
        <v>5.5</v>
      </c>
      <c r="H99" s="30">
        <v>5.9</v>
      </c>
      <c r="I99" s="31">
        <f>(H99-G99)*K99 *100</f>
        <v>200.00000000000017</v>
      </c>
      <c r="J99" s="31">
        <f t="shared" ref="J99:J108" si="10">I99</f>
        <v>200.00000000000017</v>
      </c>
      <c r="K99" s="1">
        <v>5</v>
      </c>
    </row>
    <row r="100" spans="1:40" x14ac:dyDescent="0.6">
      <c r="A100" s="26">
        <v>42473</v>
      </c>
      <c r="B100" s="26">
        <v>42481</v>
      </c>
      <c r="C100" s="28" t="s">
        <v>112</v>
      </c>
      <c r="D100" s="28" t="s">
        <v>29</v>
      </c>
      <c r="E100" s="1" t="s">
        <v>54</v>
      </c>
      <c r="F100" s="40"/>
      <c r="G100" s="71">
        <v>-3.6</v>
      </c>
      <c r="H100" s="30">
        <v>3.3</v>
      </c>
      <c r="I100" s="31">
        <f>(-H100-G100)*100*K100</f>
        <v>150.00000000000014</v>
      </c>
      <c r="J100" s="31">
        <f t="shared" si="10"/>
        <v>150.00000000000014</v>
      </c>
      <c r="K100" s="1">
        <v>5</v>
      </c>
    </row>
    <row r="101" spans="1:40" x14ac:dyDescent="0.6">
      <c r="A101" s="26">
        <v>42486</v>
      </c>
      <c r="B101" s="26">
        <v>42496</v>
      </c>
      <c r="C101" s="78" t="s">
        <v>115</v>
      </c>
      <c r="D101" s="28" t="s">
        <v>29</v>
      </c>
      <c r="E101" s="28" t="s">
        <v>30</v>
      </c>
      <c r="F101" s="29">
        <v>0.45</v>
      </c>
      <c r="G101" s="71">
        <v>0.59</v>
      </c>
      <c r="H101" s="30">
        <v>0</v>
      </c>
      <c r="I101" s="31">
        <f>(-H101-G101)*100*K101</f>
        <v>-590</v>
      </c>
      <c r="J101" s="31">
        <f t="shared" si="10"/>
        <v>-590</v>
      </c>
      <c r="K101" s="1">
        <v>10</v>
      </c>
    </row>
    <row r="102" spans="1:40" x14ac:dyDescent="0.6">
      <c r="A102" s="26">
        <v>42486</v>
      </c>
      <c r="B102" s="26">
        <v>42500</v>
      </c>
      <c r="C102" s="28" t="s">
        <v>114</v>
      </c>
      <c r="D102" s="28" t="s">
        <v>29</v>
      </c>
      <c r="E102" s="28" t="s">
        <v>54</v>
      </c>
      <c r="F102" s="29">
        <v>0.25</v>
      </c>
      <c r="G102" s="71">
        <v>-0.5</v>
      </c>
      <c r="H102" s="30">
        <v>0.15</v>
      </c>
      <c r="I102" s="31">
        <f>(-H102-G102)*100*K102</f>
        <v>175</v>
      </c>
      <c r="J102" s="31">
        <f t="shared" si="10"/>
        <v>175</v>
      </c>
      <c r="K102" s="1">
        <v>5</v>
      </c>
    </row>
    <row r="103" spans="1:40" x14ac:dyDescent="0.6">
      <c r="A103" s="26">
        <v>42486</v>
      </c>
      <c r="B103" s="26">
        <v>42510</v>
      </c>
      <c r="C103" s="28" t="s">
        <v>113</v>
      </c>
      <c r="D103" s="28" t="s">
        <v>29</v>
      </c>
      <c r="E103" s="28" t="s">
        <v>30</v>
      </c>
      <c r="F103" s="29">
        <v>1.75</v>
      </c>
      <c r="G103" s="71">
        <v>2.35</v>
      </c>
      <c r="H103" s="30">
        <v>0.6</v>
      </c>
      <c r="I103" s="31">
        <f>(H103-G103)*K103 *100</f>
        <v>-875</v>
      </c>
      <c r="J103" s="31">
        <f t="shared" si="10"/>
        <v>-875</v>
      </c>
      <c r="K103" s="28">
        <v>5</v>
      </c>
      <c r="L103" s="13"/>
    </row>
    <row r="104" spans="1:40" x14ac:dyDescent="0.6">
      <c r="A104" s="26">
        <v>42528</v>
      </c>
      <c r="B104" s="26">
        <v>42531</v>
      </c>
      <c r="C104" s="28" t="s">
        <v>118</v>
      </c>
      <c r="D104" s="28" t="s">
        <v>29</v>
      </c>
      <c r="E104" s="28" t="s">
        <v>54</v>
      </c>
      <c r="F104" s="29">
        <v>0</v>
      </c>
      <c r="G104" s="71">
        <v>-0.35</v>
      </c>
      <c r="H104" s="30">
        <v>0</v>
      </c>
      <c r="I104" s="31">
        <f>(-H104-G104)*100*K104</f>
        <v>140</v>
      </c>
      <c r="J104" s="31">
        <f t="shared" si="10"/>
        <v>140</v>
      </c>
      <c r="K104" s="28">
        <v>4</v>
      </c>
      <c r="L104" s="13"/>
      <c r="M104" s="13"/>
      <c r="N104" s="13"/>
    </row>
    <row r="105" spans="1:40" x14ac:dyDescent="0.6">
      <c r="A105" s="26">
        <v>42522</v>
      </c>
      <c r="B105" s="26">
        <v>42538</v>
      </c>
      <c r="C105" s="28" t="s">
        <v>117</v>
      </c>
      <c r="D105" s="28" t="s">
        <v>29</v>
      </c>
      <c r="E105" s="28" t="s">
        <v>54</v>
      </c>
      <c r="F105" s="29">
        <v>0</v>
      </c>
      <c r="G105" s="3">
        <v>-0.18</v>
      </c>
      <c r="H105" s="30">
        <v>0</v>
      </c>
      <c r="I105" s="31">
        <f>(-H105-G105)*100*K105</f>
        <v>270</v>
      </c>
      <c r="J105" s="31">
        <f t="shared" si="10"/>
        <v>270</v>
      </c>
      <c r="K105" s="28">
        <v>15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40" x14ac:dyDescent="0.6">
      <c r="A106" s="26">
        <v>42522</v>
      </c>
      <c r="B106" s="26">
        <v>42543</v>
      </c>
      <c r="C106" s="28" t="s">
        <v>116</v>
      </c>
      <c r="D106" s="28" t="s">
        <v>29</v>
      </c>
      <c r="E106" s="28" t="s">
        <v>30</v>
      </c>
      <c r="F106" s="29">
        <v>3.8</v>
      </c>
      <c r="G106" s="71">
        <v>4.2</v>
      </c>
      <c r="H106" s="30">
        <v>4.47</v>
      </c>
      <c r="I106" s="31">
        <f>(H106-G106)*K106</f>
        <v>404.99999999999937</v>
      </c>
      <c r="J106" s="31">
        <f t="shared" si="10"/>
        <v>404.99999999999937</v>
      </c>
      <c r="K106" s="28">
        <v>1500</v>
      </c>
      <c r="L106" s="13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1:40" x14ac:dyDescent="0.6">
      <c r="A107" s="26">
        <v>42558</v>
      </c>
      <c r="B107" s="26">
        <v>42565</v>
      </c>
      <c r="C107" s="28" t="s">
        <v>119</v>
      </c>
      <c r="D107" s="28" t="s">
        <v>29</v>
      </c>
      <c r="E107" s="28" t="s">
        <v>30</v>
      </c>
      <c r="F107" s="29">
        <v>1</v>
      </c>
      <c r="G107" s="71">
        <v>2.2999999999999998</v>
      </c>
      <c r="H107" s="30">
        <v>3.3</v>
      </c>
      <c r="I107" s="31">
        <f>(H107-G107)*K107*100</f>
        <v>1000</v>
      </c>
      <c r="J107" s="31">
        <f t="shared" si="10"/>
        <v>1000</v>
      </c>
      <c r="K107" s="28">
        <v>10</v>
      </c>
      <c r="L107" s="13"/>
      <c r="M107" s="28"/>
      <c r="N107" s="28"/>
      <c r="O107" s="28"/>
    </row>
    <row r="108" spans="1:40" x14ac:dyDescent="0.6">
      <c r="A108" s="26">
        <v>42558</v>
      </c>
      <c r="B108" s="26">
        <v>42565</v>
      </c>
      <c r="C108" s="28" t="s">
        <v>120</v>
      </c>
      <c r="D108" s="28" t="s">
        <v>29</v>
      </c>
      <c r="E108" s="28" t="s">
        <v>54</v>
      </c>
      <c r="F108" s="29">
        <v>0</v>
      </c>
      <c r="G108" s="3">
        <v>-0.4</v>
      </c>
      <c r="H108" s="30">
        <v>0.75</v>
      </c>
      <c r="I108" s="31">
        <f>(-H108-G108)*K108*100</f>
        <v>-350</v>
      </c>
      <c r="J108" s="31">
        <f t="shared" si="10"/>
        <v>-350</v>
      </c>
      <c r="K108" s="28">
        <v>10</v>
      </c>
      <c r="L108" s="28"/>
      <c r="M108" s="28"/>
      <c r="N108" s="28"/>
      <c r="O108" s="28"/>
    </row>
    <row r="109" spans="1:40" x14ac:dyDescent="0.6">
      <c r="A109" s="26">
        <v>42562</v>
      </c>
      <c r="B109" s="26">
        <v>42573</v>
      </c>
      <c r="C109" s="28" t="s">
        <v>121</v>
      </c>
      <c r="D109" s="28" t="s">
        <v>29</v>
      </c>
      <c r="E109" s="28" t="s">
        <v>54</v>
      </c>
      <c r="F109" s="29">
        <v>0</v>
      </c>
      <c r="G109" s="71">
        <v>-0.35</v>
      </c>
      <c r="H109" s="30">
        <v>0</v>
      </c>
      <c r="I109" s="31">
        <f>(-H109-G109)*K109*100</f>
        <v>140</v>
      </c>
      <c r="J109" s="31">
        <f>I109</f>
        <v>140</v>
      </c>
      <c r="K109" s="28">
        <v>4</v>
      </c>
      <c r="L109" s="13"/>
      <c r="M109" s="13"/>
      <c r="N109" s="13"/>
      <c r="O109" s="13"/>
      <c r="P109" s="13"/>
      <c r="Q109" s="13"/>
    </row>
    <row r="110" spans="1:40" x14ac:dyDescent="0.6">
      <c r="A110" s="26">
        <v>42577</v>
      </c>
      <c r="B110" s="26">
        <v>42580</v>
      </c>
      <c r="C110" s="28" t="s">
        <v>122</v>
      </c>
      <c r="D110" s="28" t="s">
        <v>29</v>
      </c>
      <c r="E110" s="28" t="s">
        <v>30</v>
      </c>
      <c r="F110" s="29">
        <v>14.5</v>
      </c>
      <c r="G110" s="71">
        <v>16.71</v>
      </c>
      <c r="H110" s="30">
        <v>17</v>
      </c>
      <c r="I110" s="31">
        <f>(H110-G110)*K110</f>
        <v>115.99999999999966</v>
      </c>
      <c r="J110" s="31">
        <f t="shared" ref="J110:J114" si="11">I110</f>
        <v>115.99999999999966</v>
      </c>
      <c r="K110" s="1">
        <v>400</v>
      </c>
      <c r="L110" s="13"/>
      <c r="M110" s="13"/>
      <c r="N110" s="13"/>
      <c r="O110" s="13"/>
    </row>
    <row r="111" spans="1:40" x14ac:dyDescent="0.6">
      <c r="A111" s="26">
        <v>42577</v>
      </c>
      <c r="B111" s="26">
        <v>42580</v>
      </c>
      <c r="C111" s="28" t="s">
        <v>123</v>
      </c>
      <c r="D111" s="28" t="s">
        <v>29</v>
      </c>
      <c r="E111" s="28" t="s">
        <v>54</v>
      </c>
      <c r="F111" s="29">
        <v>0</v>
      </c>
      <c r="G111" s="71">
        <v>-0.31</v>
      </c>
      <c r="H111" s="30">
        <v>0</v>
      </c>
      <c r="I111" s="31">
        <f t="shared" ref="I111:I116" si="12">(-H111-G111)*K111*100</f>
        <v>124</v>
      </c>
      <c r="J111" s="31">
        <f t="shared" si="11"/>
        <v>124</v>
      </c>
      <c r="K111" s="28">
        <v>4</v>
      </c>
      <c r="L111" s="28"/>
      <c r="M111" s="28"/>
      <c r="N111" s="28"/>
      <c r="O111" s="28"/>
    </row>
    <row r="112" spans="1:40" x14ac:dyDescent="0.6">
      <c r="A112" s="26">
        <v>42584</v>
      </c>
      <c r="B112" s="26">
        <v>42594</v>
      </c>
      <c r="C112" s="28" t="s">
        <v>125</v>
      </c>
      <c r="D112" s="28" t="s">
        <v>29</v>
      </c>
      <c r="E112" s="28" t="s">
        <v>54</v>
      </c>
      <c r="F112" s="29">
        <v>0</v>
      </c>
      <c r="G112" s="71">
        <v>-0.24</v>
      </c>
      <c r="H112" s="30">
        <v>0</v>
      </c>
      <c r="I112" s="31">
        <f t="shared" si="12"/>
        <v>144</v>
      </c>
      <c r="J112" s="31">
        <f t="shared" si="11"/>
        <v>144</v>
      </c>
      <c r="K112" s="28">
        <v>6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</row>
    <row r="113" spans="1:16" x14ac:dyDescent="0.6">
      <c r="A113" s="26">
        <v>42606</v>
      </c>
      <c r="B113" s="26">
        <v>42608</v>
      </c>
      <c r="C113" s="28" t="s">
        <v>126</v>
      </c>
      <c r="D113" s="28" t="s">
        <v>29</v>
      </c>
      <c r="E113" s="28" t="s">
        <v>54</v>
      </c>
      <c r="F113" s="29">
        <v>0</v>
      </c>
      <c r="G113" s="71">
        <v>-0.3</v>
      </c>
      <c r="H113" s="30">
        <v>0.16</v>
      </c>
      <c r="I113" s="31">
        <f t="shared" si="12"/>
        <v>55.999999999999993</v>
      </c>
      <c r="J113" s="31">
        <f t="shared" si="11"/>
        <v>55.999999999999993</v>
      </c>
      <c r="K113" s="28">
        <v>4</v>
      </c>
      <c r="L113" s="28"/>
    </row>
    <row r="114" spans="1:16" x14ac:dyDescent="0.6">
      <c r="A114" s="26">
        <v>42608</v>
      </c>
      <c r="B114" s="26">
        <v>42614</v>
      </c>
      <c r="C114" s="28" t="s">
        <v>128</v>
      </c>
      <c r="D114" s="28" t="s">
        <v>29</v>
      </c>
      <c r="E114" s="28" t="s">
        <v>54</v>
      </c>
      <c r="F114" s="29">
        <v>0</v>
      </c>
      <c r="G114" s="71">
        <v>-0.45</v>
      </c>
      <c r="H114" s="30">
        <v>0.1</v>
      </c>
      <c r="I114" s="31">
        <f t="shared" si="12"/>
        <v>140</v>
      </c>
      <c r="J114" s="31">
        <f t="shared" si="11"/>
        <v>140</v>
      </c>
      <c r="K114" s="28">
        <v>4</v>
      </c>
      <c r="L114" s="28"/>
    </row>
    <row r="115" spans="1:16" x14ac:dyDescent="0.6">
      <c r="A115" s="26">
        <v>42621</v>
      </c>
      <c r="B115" s="26">
        <v>42625</v>
      </c>
      <c r="C115" s="28" t="s">
        <v>130</v>
      </c>
      <c r="D115" s="28" t="s">
        <v>29</v>
      </c>
      <c r="E115" s="28" t="s">
        <v>54</v>
      </c>
      <c r="F115" s="29">
        <v>0</v>
      </c>
      <c r="G115" s="32">
        <v>-0.52</v>
      </c>
      <c r="H115" s="30">
        <v>0.3</v>
      </c>
      <c r="I115" s="31">
        <f t="shared" si="12"/>
        <v>440.00000000000006</v>
      </c>
      <c r="J115" s="31">
        <f t="shared" ref="J115:J121" si="13">I115</f>
        <v>440.00000000000006</v>
      </c>
      <c r="K115" s="28">
        <v>20</v>
      </c>
    </row>
    <row r="116" spans="1:16" x14ac:dyDescent="0.6">
      <c r="A116" s="26">
        <v>42620</v>
      </c>
      <c r="B116" s="26">
        <v>42629</v>
      </c>
      <c r="C116" s="28" t="s">
        <v>129</v>
      </c>
      <c r="D116" s="28" t="s">
        <v>29</v>
      </c>
      <c r="E116" s="28" t="s">
        <v>54</v>
      </c>
      <c r="F116" s="29">
        <v>0</v>
      </c>
      <c r="G116" s="71">
        <v>-0.18</v>
      </c>
      <c r="H116" s="3">
        <v>0</v>
      </c>
      <c r="I116" s="31">
        <f t="shared" si="12"/>
        <v>72</v>
      </c>
      <c r="J116" s="31">
        <f t="shared" si="13"/>
        <v>72</v>
      </c>
      <c r="K116" s="1">
        <v>4</v>
      </c>
    </row>
    <row r="117" spans="1:16" x14ac:dyDescent="0.6">
      <c r="A117" s="26">
        <v>42625</v>
      </c>
      <c r="B117" s="26">
        <v>42629</v>
      </c>
      <c r="C117" s="28" t="s">
        <v>131</v>
      </c>
      <c r="D117" s="28" t="s">
        <v>29</v>
      </c>
      <c r="E117" s="28" t="s">
        <v>30</v>
      </c>
      <c r="F117" s="29">
        <v>0</v>
      </c>
      <c r="G117" s="71">
        <v>0.25</v>
      </c>
      <c r="H117" s="3">
        <v>0</v>
      </c>
      <c r="I117" s="31">
        <f>(H117-G117)*K117*100</f>
        <v>-100</v>
      </c>
      <c r="J117" s="31">
        <f t="shared" si="13"/>
        <v>-100</v>
      </c>
      <c r="K117" s="1">
        <v>4</v>
      </c>
    </row>
    <row r="118" spans="1:16" x14ac:dyDescent="0.6">
      <c r="A118" s="26">
        <v>42622</v>
      </c>
      <c r="B118" s="26">
        <v>42633</v>
      </c>
      <c r="C118" s="28" t="s">
        <v>132</v>
      </c>
      <c r="D118" s="28" t="s">
        <v>29</v>
      </c>
      <c r="E118" s="28" t="s">
        <v>54</v>
      </c>
      <c r="F118" s="29">
        <v>0</v>
      </c>
      <c r="G118" s="71">
        <v>-0.5</v>
      </c>
      <c r="H118" s="30">
        <v>0.1</v>
      </c>
      <c r="I118" s="31">
        <f>(-H118-G118)*K118*100</f>
        <v>160</v>
      </c>
      <c r="J118" s="31">
        <f t="shared" si="13"/>
        <v>160</v>
      </c>
      <c r="K118" s="1">
        <v>4</v>
      </c>
    </row>
    <row r="119" spans="1:16" x14ac:dyDescent="0.6">
      <c r="A119" s="26">
        <v>42635</v>
      </c>
      <c r="B119" s="26">
        <v>42643</v>
      </c>
      <c r="C119" s="28" t="s">
        <v>133</v>
      </c>
      <c r="D119" s="28" t="s">
        <v>29</v>
      </c>
      <c r="E119" s="28" t="s">
        <v>54</v>
      </c>
      <c r="F119" s="29">
        <v>0</v>
      </c>
      <c r="G119" s="71">
        <v>-0.33</v>
      </c>
      <c r="H119" s="30">
        <v>0</v>
      </c>
      <c r="I119" s="31">
        <f>(-H119-G119)*K119*100</f>
        <v>132</v>
      </c>
      <c r="J119" s="31">
        <f t="shared" si="13"/>
        <v>132</v>
      </c>
      <c r="K119" s="28">
        <v>4</v>
      </c>
      <c r="L119" s="13"/>
      <c r="M119" s="13"/>
      <c r="N119" s="13"/>
    </row>
    <row r="120" spans="1:16" x14ac:dyDescent="0.6">
      <c r="A120" s="26">
        <v>42632</v>
      </c>
      <c r="B120" s="26">
        <v>42643</v>
      </c>
      <c r="C120" s="28" t="s">
        <v>134</v>
      </c>
      <c r="D120" s="28" t="s">
        <v>29</v>
      </c>
      <c r="E120" s="28" t="s">
        <v>54</v>
      </c>
      <c r="F120" s="29">
        <v>0</v>
      </c>
      <c r="G120" s="71">
        <v>-0.36</v>
      </c>
      <c r="H120" s="30">
        <v>0</v>
      </c>
      <c r="I120" s="31">
        <f>(-H120-G120)*K120*100</f>
        <v>719.99999999999989</v>
      </c>
      <c r="J120" s="31">
        <f t="shared" si="13"/>
        <v>719.99999999999989</v>
      </c>
      <c r="K120" s="28">
        <v>20</v>
      </c>
      <c r="L120" s="13"/>
    </row>
    <row r="121" spans="1:16" x14ac:dyDescent="0.6">
      <c r="A121" s="26">
        <v>42634</v>
      </c>
      <c r="B121" s="26">
        <v>42643</v>
      </c>
      <c r="C121" s="28" t="s">
        <v>135</v>
      </c>
      <c r="D121" s="28" t="s">
        <v>29</v>
      </c>
      <c r="E121" s="28" t="s">
        <v>54</v>
      </c>
      <c r="F121" s="29">
        <v>0</v>
      </c>
      <c r="G121" s="71">
        <v>-0.26</v>
      </c>
      <c r="H121" s="30">
        <v>0</v>
      </c>
      <c r="I121" s="31">
        <f>(-H121-G121)*K121*100</f>
        <v>104</v>
      </c>
      <c r="J121" s="31">
        <f t="shared" si="13"/>
        <v>104</v>
      </c>
      <c r="K121" s="28">
        <v>4</v>
      </c>
      <c r="L121" s="13"/>
      <c r="M121" s="13"/>
      <c r="N121" s="13"/>
      <c r="O121" s="13"/>
      <c r="P121" s="13"/>
    </row>
    <row r="122" spans="1:16" x14ac:dyDescent="0.6">
      <c r="A122" s="26">
        <v>42347</v>
      </c>
      <c r="B122" s="26">
        <v>42643</v>
      </c>
      <c r="C122" s="28" t="s">
        <v>136</v>
      </c>
      <c r="D122" s="28" t="s">
        <v>29</v>
      </c>
      <c r="E122" s="28" t="s">
        <v>30</v>
      </c>
      <c r="F122" s="29">
        <v>12.5</v>
      </c>
      <c r="G122" s="30">
        <v>13.38</v>
      </c>
      <c r="H122" s="30">
        <v>14</v>
      </c>
      <c r="I122" s="31">
        <f>(H122-G122)*K122</f>
        <v>247.99999999999969</v>
      </c>
      <c r="J122" s="31">
        <f t="shared" ref="J122:J125" si="14">I122</f>
        <v>247.99999999999969</v>
      </c>
      <c r="K122" s="1">
        <v>400</v>
      </c>
      <c r="L122" s="28"/>
    </row>
    <row r="123" spans="1:16" x14ac:dyDescent="0.6">
      <c r="A123" s="26">
        <v>42292</v>
      </c>
      <c r="B123" s="26">
        <v>42284</v>
      </c>
      <c r="C123" s="28" t="s">
        <v>82</v>
      </c>
      <c r="D123" s="28" t="s">
        <v>29</v>
      </c>
      <c r="E123" s="28" t="s">
        <v>30</v>
      </c>
      <c r="F123" s="29">
        <v>12.5</v>
      </c>
      <c r="G123" s="32">
        <v>14.05</v>
      </c>
      <c r="H123" s="30">
        <v>16.170000000000002</v>
      </c>
      <c r="I123" s="31">
        <f>(H123-G123)*K123</f>
        <v>848.00000000000045</v>
      </c>
      <c r="J123" s="31">
        <f t="shared" si="14"/>
        <v>848.00000000000045</v>
      </c>
      <c r="K123" s="28">
        <v>400</v>
      </c>
      <c r="L123" s="79"/>
    </row>
    <row r="124" spans="1:16" x14ac:dyDescent="0.6">
      <c r="A124" s="26">
        <v>42646</v>
      </c>
      <c r="B124" s="26">
        <v>42655</v>
      </c>
      <c r="C124" s="28" t="s">
        <v>137</v>
      </c>
      <c r="D124" s="28" t="s">
        <v>29</v>
      </c>
      <c r="E124" s="28" t="s">
        <v>54</v>
      </c>
      <c r="F124" s="29">
        <v>0</v>
      </c>
      <c r="G124" s="71">
        <v>-0.25</v>
      </c>
      <c r="H124" s="30">
        <v>0.09</v>
      </c>
      <c r="I124" s="31">
        <f>(-H124-G124)*K124*100</f>
        <v>320</v>
      </c>
      <c r="J124" s="31">
        <f t="shared" si="14"/>
        <v>320</v>
      </c>
      <c r="K124" s="28">
        <v>20</v>
      </c>
      <c r="L124" s="13"/>
    </row>
    <row r="125" spans="1:16" x14ac:dyDescent="0.6">
      <c r="A125" s="26">
        <v>42621</v>
      </c>
      <c r="B125" s="26">
        <v>42664</v>
      </c>
      <c r="C125" s="28" t="s">
        <v>141</v>
      </c>
      <c r="D125" s="28" t="s">
        <v>29</v>
      </c>
      <c r="E125" s="28" t="s">
        <v>30</v>
      </c>
      <c r="F125" s="29">
        <v>0.6</v>
      </c>
      <c r="G125" s="71">
        <v>1.39</v>
      </c>
      <c r="H125" s="30">
        <v>0</v>
      </c>
      <c r="I125" s="31">
        <f>(H125-G125)*K125*100</f>
        <v>-2779.9999999999995</v>
      </c>
      <c r="J125" s="31">
        <f t="shared" si="14"/>
        <v>-2779.9999999999995</v>
      </c>
      <c r="K125" s="28">
        <v>20</v>
      </c>
      <c r="L125" s="13"/>
    </row>
    <row r="126" spans="1:16" x14ac:dyDescent="0.6">
      <c r="A126" s="26">
        <v>42656</v>
      </c>
      <c r="B126" s="26">
        <v>42664</v>
      </c>
      <c r="C126" s="28" t="s">
        <v>142</v>
      </c>
      <c r="D126" s="28" t="s">
        <v>29</v>
      </c>
      <c r="E126" s="28" t="s">
        <v>54</v>
      </c>
      <c r="F126" s="29">
        <v>0</v>
      </c>
      <c r="G126" s="71">
        <v>-0.48</v>
      </c>
      <c r="H126" s="30">
        <v>0</v>
      </c>
      <c r="I126" s="31">
        <f>(-H126-G126)*K126*100</f>
        <v>192</v>
      </c>
      <c r="J126" s="31">
        <f t="shared" ref="J126:J131" si="15">I126</f>
        <v>192</v>
      </c>
      <c r="K126" s="28">
        <v>4</v>
      </c>
      <c r="L126" s="13"/>
      <c r="M126" s="13"/>
      <c r="N126" s="13"/>
    </row>
    <row r="127" spans="1:16" x14ac:dyDescent="0.6">
      <c r="A127" s="26">
        <v>42649</v>
      </c>
      <c r="B127" s="26">
        <v>42667</v>
      </c>
      <c r="C127" s="28" t="s">
        <v>138</v>
      </c>
      <c r="D127" s="28" t="s">
        <v>29</v>
      </c>
      <c r="E127" s="28" t="s">
        <v>30</v>
      </c>
      <c r="F127" s="29">
        <v>0.6</v>
      </c>
      <c r="G127" s="71">
        <v>1.3</v>
      </c>
      <c r="H127" s="30">
        <v>2.25</v>
      </c>
      <c r="I127" s="31">
        <f>(H127-G127)*K127*100</f>
        <v>1425</v>
      </c>
      <c r="J127" s="31">
        <f t="shared" si="15"/>
        <v>1425</v>
      </c>
      <c r="K127" s="28">
        <v>15</v>
      </c>
      <c r="L127" s="13"/>
    </row>
    <row r="128" spans="1:16" x14ac:dyDescent="0.6">
      <c r="A128" s="26">
        <v>42649</v>
      </c>
      <c r="B128" s="26">
        <v>42667</v>
      </c>
      <c r="C128" s="28" t="s">
        <v>139</v>
      </c>
      <c r="D128" s="28" t="s">
        <v>29</v>
      </c>
      <c r="E128" s="28" t="s">
        <v>54</v>
      </c>
      <c r="F128" s="29">
        <v>0</v>
      </c>
      <c r="G128" s="71">
        <v>-0.25</v>
      </c>
      <c r="H128" s="30">
        <v>0.6</v>
      </c>
      <c r="I128" s="31">
        <f>(-H128-G128)*K128*100</f>
        <v>-525</v>
      </c>
      <c r="J128" s="31">
        <f t="shared" si="15"/>
        <v>-525</v>
      </c>
      <c r="K128" s="28">
        <v>15</v>
      </c>
      <c r="L128" s="13"/>
    </row>
    <row r="129" spans="1:139" x14ac:dyDescent="0.6">
      <c r="A129" s="26">
        <v>42689</v>
      </c>
      <c r="B129" s="26">
        <v>42697</v>
      </c>
      <c r="C129" s="28" t="s">
        <v>143</v>
      </c>
      <c r="D129" s="28" t="s">
        <v>29</v>
      </c>
      <c r="E129" s="28" t="s">
        <v>30</v>
      </c>
      <c r="F129" s="29">
        <v>1</v>
      </c>
      <c r="G129" s="71">
        <v>1.65</v>
      </c>
      <c r="H129" s="30">
        <v>2.1</v>
      </c>
      <c r="I129" s="31">
        <f>(H129-G129)*K129*100</f>
        <v>450.00000000000017</v>
      </c>
      <c r="J129" s="31">
        <f t="shared" si="15"/>
        <v>450.00000000000017</v>
      </c>
      <c r="K129" s="28">
        <v>10</v>
      </c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28"/>
      <c r="AC129" s="28"/>
    </row>
    <row r="130" spans="1:139" x14ac:dyDescent="0.6">
      <c r="A130" s="26">
        <v>42689</v>
      </c>
      <c r="B130" s="26">
        <v>42697</v>
      </c>
      <c r="C130" s="28" t="s">
        <v>144</v>
      </c>
      <c r="D130" s="28" t="s">
        <v>29</v>
      </c>
      <c r="E130" s="28" t="s">
        <v>54</v>
      </c>
      <c r="F130" s="29">
        <v>0</v>
      </c>
      <c r="G130" s="71">
        <v>-0.4</v>
      </c>
      <c r="H130" s="30">
        <v>0.4</v>
      </c>
      <c r="I130" s="31">
        <f>(-H130-G130)*K130*100</f>
        <v>0</v>
      </c>
      <c r="J130" s="31">
        <f t="shared" si="15"/>
        <v>0</v>
      </c>
      <c r="K130" s="28">
        <v>10</v>
      </c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139" x14ac:dyDescent="0.6">
      <c r="A131" s="26">
        <v>42690</v>
      </c>
      <c r="B131" s="26">
        <v>42699</v>
      </c>
      <c r="C131" s="28" t="s">
        <v>145</v>
      </c>
      <c r="D131" s="28" t="s">
        <v>29</v>
      </c>
      <c r="E131" s="28" t="s">
        <v>54</v>
      </c>
      <c r="F131" s="29">
        <v>0</v>
      </c>
      <c r="G131" s="71">
        <v>-0.28000000000000003</v>
      </c>
      <c r="H131" s="30">
        <v>0</v>
      </c>
      <c r="I131" s="31">
        <f>(-H131-G131)*K131*100</f>
        <v>140</v>
      </c>
      <c r="J131" s="31">
        <f t="shared" si="15"/>
        <v>140</v>
      </c>
      <c r="K131" s="28">
        <v>5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139" x14ac:dyDescent="0.6">
      <c r="A132" s="26">
        <v>42691</v>
      </c>
      <c r="B132" s="26">
        <v>42699</v>
      </c>
      <c r="C132" s="28" t="s">
        <v>146</v>
      </c>
      <c r="D132" s="28" t="s">
        <v>29</v>
      </c>
      <c r="E132" s="28" t="s">
        <v>54</v>
      </c>
      <c r="F132" s="3">
        <v>0</v>
      </c>
      <c r="G132" s="71">
        <v>-0.3</v>
      </c>
      <c r="H132" s="81">
        <v>0</v>
      </c>
      <c r="I132" s="31">
        <f>(-H132-G132)*K132*100</f>
        <v>179.99999999999997</v>
      </c>
      <c r="J132" s="31">
        <f t="shared" ref="J132:J133" si="16">I132</f>
        <v>179.99999999999997</v>
      </c>
      <c r="K132" s="1">
        <v>6</v>
      </c>
      <c r="M132" s="13"/>
    </row>
    <row r="133" spans="1:139" x14ac:dyDescent="0.6">
      <c r="A133" s="26">
        <v>42584</v>
      </c>
      <c r="B133" s="26">
        <v>42699</v>
      </c>
      <c r="C133" s="28" t="s">
        <v>124</v>
      </c>
      <c r="D133" s="28" t="s">
        <v>29</v>
      </c>
      <c r="E133" s="28" t="s">
        <v>30</v>
      </c>
      <c r="F133" s="29">
        <v>10.5</v>
      </c>
      <c r="G133" s="71">
        <v>12.45</v>
      </c>
      <c r="H133" s="30">
        <v>14</v>
      </c>
      <c r="I133" s="31">
        <f>(H133-G133)*K133</f>
        <v>930.00000000000045</v>
      </c>
      <c r="J133" s="31">
        <f t="shared" si="16"/>
        <v>930.00000000000045</v>
      </c>
      <c r="K133" s="1">
        <v>600</v>
      </c>
      <c r="L133" s="13"/>
      <c r="M133" s="13"/>
      <c r="N133" s="13"/>
    </row>
    <row r="134" spans="1:139" x14ac:dyDescent="0.6">
      <c r="A134" s="26">
        <v>42712</v>
      </c>
      <c r="B134" s="26">
        <v>42720</v>
      </c>
      <c r="C134" s="28" t="s">
        <v>147</v>
      </c>
      <c r="D134" s="28" t="s">
        <v>29</v>
      </c>
      <c r="E134" s="28" t="s">
        <v>54</v>
      </c>
      <c r="F134" s="3">
        <v>0</v>
      </c>
      <c r="G134" s="71">
        <v>-0.4</v>
      </c>
      <c r="H134" s="30">
        <v>0</v>
      </c>
      <c r="I134" s="31">
        <f>(-H134-G134)*K134*100</f>
        <v>200</v>
      </c>
      <c r="J134" s="31">
        <f t="shared" ref="J134:J139" si="17">I134</f>
        <v>200</v>
      </c>
      <c r="K134" s="28">
        <v>5</v>
      </c>
    </row>
    <row r="135" spans="1:139" x14ac:dyDescent="0.6">
      <c r="A135" s="26">
        <v>42716</v>
      </c>
      <c r="B135" s="26">
        <v>42720</v>
      </c>
      <c r="C135" s="28" t="s">
        <v>149</v>
      </c>
      <c r="D135" s="28" t="s">
        <v>29</v>
      </c>
      <c r="E135" s="28" t="s">
        <v>54</v>
      </c>
      <c r="F135" s="29">
        <v>0</v>
      </c>
      <c r="G135" s="71">
        <v>-0.24</v>
      </c>
      <c r="H135" s="30">
        <v>0</v>
      </c>
      <c r="I135" s="31">
        <f>(-H135-G135)*K135*100</f>
        <v>120</v>
      </c>
      <c r="J135" s="31">
        <f t="shared" si="17"/>
        <v>120</v>
      </c>
      <c r="K135" s="28">
        <v>5</v>
      </c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1:139" x14ac:dyDescent="0.6">
      <c r="A136" s="26">
        <v>42723</v>
      </c>
      <c r="B136" s="26">
        <v>42727</v>
      </c>
      <c r="C136" s="28" t="s">
        <v>150</v>
      </c>
      <c r="D136" s="28" t="s">
        <v>29</v>
      </c>
      <c r="E136" s="28" t="s">
        <v>54</v>
      </c>
      <c r="F136" s="29">
        <v>0</v>
      </c>
      <c r="G136" s="71">
        <v>-0.25</v>
      </c>
      <c r="H136" s="30">
        <v>0</v>
      </c>
      <c r="I136" s="31">
        <f>(-H136-G136)*K136*100</f>
        <v>125</v>
      </c>
      <c r="J136" s="31">
        <f t="shared" si="17"/>
        <v>125</v>
      </c>
      <c r="K136" s="28">
        <v>5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139" x14ac:dyDescent="0.6">
      <c r="A137" s="26">
        <v>42746</v>
      </c>
      <c r="B137" s="26">
        <v>42753</v>
      </c>
      <c r="C137" s="28" t="s">
        <v>152</v>
      </c>
      <c r="D137" s="28" t="s">
        <v>29</v>
      </c>
      <c r="E137" s="28" t="s">
        <v>54</v>
      </c>
      <c r="F137" s="29">
        <v>0</v>
      </c>
      <c r="G137" s="71">
        <v>-0.2</v>
      </c>
      <c r="H137" s="30">
        <v>0.08</v>
      </c>
      <c r="I137" s="31">
        <f>(-H137-G137)*K137*100</f>
        <v>60.000000000000007</v>
      </c>
      <c r="J137" s="31">
        <f t="shared" si="17"/>
        <v>60.000000000000007</v>
      </c>
      <c r="K137" s="28">
        <v>5</v>
      </c>
      <c r="L137" s="13"/>
      <c r="M137" s="13"/>
      <c r="N137" s="13"/>
      <c r="O137" s="13"/>
      <c r="P137" s="13"/>
      <c r="Q137" s="13"/>
      <c r="R137" s="13"/>
    </row>
    <row r="138" spans="1:139" x14ac:dyDescent="0.6">
      <c r="A138" s="26">
        <v>42716</v>
      </c>
      <c r="B138" s="26">
        <v>42755</v>
      </c>
      <c r="C138" s="28" t="s">
        <v>148</v>
      </c>
      <c r="D138" s="28" t="s">
        <v>29</v>
      </c>
      <c r="E138" s="28" t="s">
        <v>30</v>
      </c>
      <c r="F138" s="29">
        <v>14</v>
      </c>
      <c r="G138" s="71">
        <v>15.16</v>
      </c>
      <c r="H138" s="30">
        <v>16</v>
      </c>
      <c r="I138" s="31">
        <f>(H138-G138)*K138</f>
        <v>419.99999999999994</v>
      </c>
      <c r="J138" s="31">
        <f t="shared" si="17"/>
        <v>419.99999999999994</v>
      </c>
      <c r="K138" s="28">
        <v>500</v>
      </c>
      <c r="L138" s="13"/>
      <c r="M138" s="13"/>
      <c r="N138" s="13"/>
    </row>
    <row r="139" spans="1:139" x14ac:dyDescent="0.6">
      <c r="A139" s="26">
        <v>42746</v>
      </c>
      <c r="B139" s="26">
        <v>42755</v>
      </c>
      <c r="C139" s="28" t="s">
        <v>151</v>
      </c>
      <c r="D139" s="28" t="s">
        <v>29</v>
      </c>
      <c r="E139" s="28" t="s">
        <v>54</v>
      </c>
      <c r="F139" s="29">
        <v>0</v>
      </c>
      <c r="G139" s="71">
        <v>-0.26</v>
      </c>
      <c r="H139" s="30">
        <v>0</v>
      </c>
      <c r="I139" s="31">
        <f>(-H139-G139)*K139*100</f>
        <v>130</v>
      </c>
      <c r="J139" s="31">
        <f t="shared" si="17"/>
        <v>130</v>
      </c>
      <c r="K139" s="28">
        <v>5</v>
      </c>
      <c r="L139" s="13"/>
      <c r="M139" s="13"/>
      <c r="N139" s="13"/>
    </row>
    <row r="140" spans="1:139" x14ac:dyDescent="0.6">
      <c r="A140" s="26">
        <v>42753</v>
      </c>
      <c r="B140" s="26">
        <v>42769</v>
      </c>
      <c r="C140" s="28" t="s">
        <v>153</v>
      </c>
      <c r="D140" s="28" t="s">
        <v>29</v>
      </c>
      <c r="E140" s="28" t="s">
        <v>54</v>
      </c>
      <c r="F140" s="29">
        <v>0</v>
      </c>
      <c r="G140" s="71">
        <v>-0.7</v>
      </c>
      <c r="H140" s="30">
        <v>0</v>
      </c>
      <c r="I140" s="31">
        <f>(-H140-G140)*K140*100</f>
        <v>350</v>
      </c>
      <c r="J140" s="31">
        <f>I140</f>
        <v>350</v>
      </c>
      <c r="K140" s="28">
        <v>5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139" x14ac:dyDescent="0.6">
      <c r="A141" s="26">
        <v>42773</v>
      </c>
      <c r="B141" s="26">
        <v>42780</v>
      </c>
      <c r="C141" s="28" t="s">
        <v>154</v>
      </c>
      <c r="D141" s="28" t="s">
        <v>29</v>
      </c>
      <c r="E141" s="28" t="s">
        <v>30</v>
      </c>
      <c r="F141" s="29">
        <v>1.5</v>
      </c>
      <c r="G141" s="71">
        <v>2.4700000000000002</v>
      </c>
      <c r="H141" s="30">
        <v>3.7</v>
      </c>
      <c r="I141" s="31">
        <f>(H141-G141)*K141*100</f>
        <v>984</v>
      </c>
      <c r="J141" s="31">
        <f>I141</f>
        <v>984</v>
      </c>
      <c r="K141" s="28">
        <v>8</v>
      </c>
      <c r="L141" s="13"/>
      <c r="M141" s="13"/>
    </row>
    <row r="142" spans="1:139" x14ac:dyDescent="0.6">
      <c r="A142" s="26">
        <v>42773</v>
      </c>
      <c r="B142" s="26">
        <v>42780</v>
      </c>
      <c r="C142" s="28" t="s">
        <v>155</v>
      </c>
      <c r="D142" s="28" t="s">
        <v>29</v>
      </c>
      <c r="E142" s="28" t="s">
        <v>54</v>
      </c>
      <c r="F142" s="29">
        <v>0</v>
      </c>
      <c r="G142" s="71">
        <v>-0.71</v>
      </c>
      <c r="H142" s="30">
        <v>1.2</v>
      </c>
      <c r="I142" s="31">
        <f>(-H142-G142)*K142*100</f>
        <v>-392</v>
      </c>
      <c r="J142" s="31">
        <f>I142</f>
        <v>-392</v>
      </c>
      <c r="K142" s="28">
        <v>8</v>
      </c>
      <c r="L142" s="13"/>
      <c r="M142" s="13"/>
    </row>
    <row r="143" spans="1:139" x14ac:dyDescent="0.6">
      <c r="A143" s="26">
        <v>42801</v>
      </c>
      <c r="B143" s="26">
        <v>42807</v>
      </c>
      <c r="C143" s="28" t="s">
        <v>158</v>
      </c>
      <c r="D143" s="28" t="s">
        <v>29</v>
      </c>
      <c r="E143" s="28" t="s">
        <v>30</v>
      </c>
      <c r="F143" s="29">
        <v>0.9</v>
      </c>
      <c r="G143" s="71">
        <v>1.92</v>
      </c>
      <c r="H143" s="30">
        <v>3.05</v>
      </c>
      <c r="I143" s="31">
        <f>(H143-G143)*K143*100</f>
        <v>565</v>
      </c>
      <c r="J143" s="31">
        <f t="shared" ref="J143:J156" si="18">I143</f>
        <v>565</v>
      </c>
      <c r="K143" s="28">
        <v>5</v>
      </c>
      <c r="L143" s="1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 x14ac:dyDescent="0.6">
      <c r="A144" s="26">
        <v>42801</v>
      </c>
      <c r="B144" s="26">
        <v>42807</v>
      </c>
      <c r="C144" s="28" t="s">
        <v>159</v>
      </c>
      <c r="D144" s="28" t="s">
        <v>29</v>
      </c>
      <c r="E144" s="28" t="s">
        <v>54</v>
      </c>
      <c r="F144" s="29">
        <v>-0.25</v>
      </c>
      <c r="G144" s="71">
        <v>-0.5</v>
      </c>
      <c r="H144" s="30">
        <v>0.89</v>
      </c>
      <c r="I144" s="31">
        <f>(-H144-G144)*K144*100</f>
        <v>-195.00000000000003</v>
      </c>
      <c r="J144" s="31">
        <f t="shared" si="18"/>
        <v>-195.00000000000003</v>
      </c>
      <c r="K144" s="28">
        <v>5</v>
      </c>
      <c r="L144" s="13"/>
      <c r="Z144" s="5"/>
      <c r="AA144" s="5"/>
      <c r="AB144" s="5"/>
      <c r="AC144" s="5"/>
    </row>
    <row r="145" spans="1:144" x14ac:dyDescent="0.6">
      <c r="A145" s="26">
        <v>42797</v>
      </c>
      <c r="B145" s="26">
        <v>42816</v>
      </c>
      <c r="C145" s="28" t="s">
        <v>157</v>
      </c>
      <c r="D145" s="28" t="s">
        <v>29</v>
      </c>
      <c r="E145" s="28" t="s">
        <v>54</v>
      </c>
      <c r="F145" s="29">
        <v>-0.9</v>
      </c>
      <c r="G145" s="71">
        <v>-1.85</v>
      </c>
      <c r="H145" s="30">
        <v>1.2</v>
      </c>
      <c r="I145" s="31">
        <f>(-H145-G145)*K145*100</f>
        <v>390.00000000000006</v>
      </c>
      <c r="J145" s="31">
        <f t="shared" si="18"/>
        <v>390.00000000000006</v>
      </c>
      <c r="K145" s="28">
        <v>6</v>
      </c>
      <c r="L145" s="13"/>
      <c r="M145" s="13"/>
      <c r="N145" s="13"/>
      <c r="O145" s="13"/>
      <c r="P145" s="13"/>
      <c r="Q145" s="13"/>
      <c r="R145" s="13"/>
      <c r="S145" s="13"/>
      <c r="Y145" s="5"/>
    </row>
    <row r="146" spans="1:144" x14ac:dyDescent="0.6">
      <c r="A146" s="26">
        <v>42797</v>
      </c>
      <c r="B146" s="82">
        <v>42818</v>
      </c>
      <c r="C146" s="28" t="s">
        <v>156</v>
      </c>
      <c r="D146" s="28" t="s">
        <v>29</v>
      </c>
      <c r="E146" s="28" t="s">
        <v>30</v>
      </c>
      <c r="F146" s="29">
        <v>2.5</v>
      </c>
      <c r="G146" s="71">
        <v>4.45</v>
      </c>
      <c r="H146" s="30">
        <v>5.6</v>
      </c>
      <c r="I146" s="31">
        <f>(H146-G146)*K146*100</f>
        <v>689.99999999999966</v>
      </c>
      <c r="J146" s="31">
        <f t="shared" si="18"/>
        <v>689.99999999999966</v>
      </c>
      <c r="K146" s="28">
        <v>6</v>
      </c>
      <c r="L146" s="13"/>
    </row>
    <row r="147" spans="1:144" x14ac:dyDescent="0.6">
      <c r="A147" s="26">
        <v>42816</v>
      </c>
      <c r="B147" s="82">
        <v>42818</v>
      </c>
      <c r="C147" s="28" t="s">
        <v>160</v>
      </c>
      <c r="D147" s="28" t="s">
        <v>29</v>
      </c>
      <c r="E147" s="28" t="s">
        <v>54</v>
      </c>
      <c r="F147" s="29">
        <v>-0.35</v>
      </c>
      <c r="G147" s="71">
        <v>-0.7</v>
      </c>
      <c r="H147" s="30">
        <v>1.05</v>
      </c>
      <c r="I147" s="31">
        <f>(-H147-G147)*K147*100</f>
        <v>-210.00000000000006</v>
      </c>
      <c r="J147" s="31">
        <f t="shared" si="18"/>
        <v>-210.00000000000006</v>
      </c>
      <c r="K147" s="28">
        <v>6</v>
      </c>
      <c r="L147" s="13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144" x14ac:dyDescent="0.6">
      <c r="A148" s="26">
        <v>42822</v>
      </c>
      <c r="B148" s="26">
        <v>43052</v>
      </c>
      <c r="C148" s="28" t="s">
        <v>161</v>
      </c>
      <c r="D148" s="28" t="s">
        <v>29</v>
      </c>
      <c r="E148" s="28" t="s">
        <v>30</v>
      </c>
      <c r="F148" s="29">
        <v>10.8</v>
      </c>
      <c r="G148" s="71">
        <v>11.3</v>
      </c>
      <c r="H148" s="30">
        <v>11.7</v>
      </c>
      <c r="I148" s="31">
        <f>(H148-G148)*K148</f>
        <v>199.99999999999929</v>
      </c>
      <c r="J148" s="31">
        <f t="shared" si="18"/>
        <v>199.99999999999929</v>
      </c>
      <c r="K148" s="28">
        <v>500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EJ148" s="5"/>
      <c r="EK148" s="5"/>
      <c r="EL148" s="5"/>
      <c r="EM148" s="5"/>
      <c r="EN148" s="5"/>
    </row>
    <row r="149" spans="1:144" x14ac:dyDescent="0.6">
      <c r="A149" s="26">
        <v>42843</v>
      </c>
      <c r="B149" s="26">
        <v>42846</v>
      </c>
      <c r="C149" s="28" t="s">
        <v>163</v>
      </c>
      <c r="D149" s="28" t="s">
        <v>29</v>
      </c>
      <c r="E149" s="28" t="s">
        <v>54</v>
      </c>
      <c r="F149" s="29">
        <v>0</v>
      </c>
      <c r="G149" s="71">
        <v>-0.2</v>
      </c>
      <c r="H149" s="30">
        <v>0</v>
      </c>
      <c r="I149" s="31">
        <f>(-H149-G149)*K149*100</f>
        <v>60.000000000000007</v>
      </c>
      <c r="J149" s="31">
        <f t="shared" si="18"/>
        <v>60.000000000000007</v>
      </c>
      <c r="K149" s="28">
        <v>3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144" x14ac:dyDescent="0.6">
      <c r="A150" s="26">
        <v>42843</v>
      </c>
      <c r="B150" s="26">
        <v>42853</v>
      </c>
      <c r="C150" s="28" t="s">
        <v>162</v>
      </c>
      <c r="D150" s="28" t="s">
        <v>29</v>
      </c>
      <c r="E150" s="28" t="s">
        <v>30</v>
      </c>
      <c r="F150" s="29">
        <v>19.7</v>
      </c>
      <c r="G150" s="71">
        <v>20.49</v>
      </c>
      <c r="H150" s="30">
        <v>21.5</v>
      </c>
      <c r="I150" s="31">
        <f>(H150-G150)*K150</f>
        <v>303.00000000000045</v>
      </c>
      <c r="J150" s="31">
        <f t="shared" si="18"/>
        <v>303.00000000000045</v>
      </c>
      <c r="K150" s="28">
        <v>300</v>
      </c>
      <c r="L150" s="13"/>
      <c r="M150" s="13"/>
      <c r="N150" s="13"/>
      <c r="O150" s="13"/>
      <c r="P150" s="13"/>
      <c r="Q150" s="13"/>
    </row>
    <row r="151" spans="1:144" x14ac:dyDescent="0.6">
      <c r="A151" s="26">
        <v>42849</v>
      </c>
      <c r="B151" s="26">
        <v>42853</v>
      </c>
      <c r="C151" s="28" t="s">
        <v>164</v>
      </c>
      <c r="D151" s="28" t="s">
        <v>29</v>
      </c>
      <c r="E151" s="28" t="s">
        <v>54</v>
      </c>
      <c r="F151" s="29">
        <v>0</v>
      </c>
      <c r="G151" s="71">
        <v>-0.5</v>
      </c>
      <c r="H151" s="30">
        <v>0</v>
      </c>
      <c r="I151" s="31">
        <f>(-H151-G151)*K151*100</f>
        <v>150</v>
      </c>
      <c r="J151" s="31">
        <f t="shared" si="18"/>
        <v>150</v>
      </c>
      <c r="K151" s="28">
        <v>3</v>
      </c>
      <c r="L151" s="13"/>
      <c r="M151" s="13"/>
      <c r="N151" s="13"/>
      <c r="O151" s="13"/>
      <c r="P151" s="13"/>
      <c r="Q151" s="13"/>
    </row>
    <row r="152" spans="1:144" x14ac:dyDescent="0.6">
      <c r="A152" s="26">
        <v>42690</v>
      </c>
      <c r="B152" s="26">
        <v>42867</v>
      </c>
      <c r="C152" s="28" t="s">
        <v>167</v>
      </c>
      <c r="D152" s="28" t="s">
        <v>29</v>
      </c>
      <c r="E152" s="28" t="s">
        <v>30</v>
      </c>
      <c r="F152" s="29">
        <v>12.5</v>
      </c>
      <c r="G152" s="71">
        <v>13.65</v>
      </c>
      <c r="H152" s="30">
        <v>14.5</v>
      </c>
      <c r="I152" s="31">
        <f>(H152-G152)*K152</f>
        <v>424.99999999999983</v>
      </c>
      <c r="J152" s="31">
        <f t="shared" si="18"/>
        <v>424.99999999999983</v>
      </c>
      <c r="K152" s="28">
        <v>500</v>
      </c>
      <c r="L152" s="13"/>
    </row>
    <row r="153" spans="1:144" x14ac:dyDescent="0.6">
      <c r="A153" s="26">
        <v>42863</v>
      </c>
      <c r="B153" s="26">
        <v>42867</v>
      </c>
      <c r="C153" s="28" t="s">
        <v>165</v>
      </c>
      <c r="D153" s="28" t="s">
        <v>29</v>
      </c>
      <c r="E153" s="28" t="s">
        <v>54</v>
      </c>
      <c r="F153" s="29">
        <v>0</v>
      </c>
      <c r="G153" s="71">
        <v>-0.31</v>
      </c>
      <c r="H153" s="30">
        <v>0</v>
      </c>
      <c r="I153" s="31">
        <f>(-H153-G153)*K153*100</f>
        <v>155</v>
      </c>
      <c r="J153" s="31">
        <f t="shared" si="18"/>
        <v>155</v>
      </c>
      <c r="K153" s="28">
        <v>5</v>
      </c>
      <c r="L153" s="13"/>
    </row>
    <row r="154" spans="1:144" x14ac:dyDescent="0.6">
      <c r="A154" s="26">
        <v>42873</v>
      </c>
      <c r="B154" s="82">
        <v>42881</v>
      </c>
      <c r="C154" s="28" t="s">
        <v>170</v>
      </c>
      <c r="D154" s="28" t="s">
        <v>29</v>
      </c>
      <c r="E154" s="28" t="s">
        <v>54</v>
      </c>
      <c r="F154" s="29">
        <v>0</v>
      </c>
      <c r="G154" s="71">
        <v>-0.23</v>
      </c>
      <c r="H154" s="30">
        <v>0</v>
      </c>
      <c r="I154" s="31">
        <f>(-H154-G154)*K154*100</f>
        <v>92</v>
      </c>
      <c r="J154" s="31">
        <f t="shared" si="18"/>
        <v>92</v>
      </c>
      <c r="K154" s="28">
        <v>4</v>
      </c>
    </row>
    <row r="155" spans="1:144" x14ac:dyDescent="0.6">
      <c r="A155" s="26">
        <v>42873</v>
      </c>
      <c r="B155" s="82">
        <v>42881</v>
      </c>
      <c r="C155" s="28" t="s">
        <v>168</v>
      </c>
      <c r="D155" s="28" t="s">
        <v>29</v>
      </c>
      <c r="E155" s="28" t="s">
        <v>54</v>
      </c>
      <c r="F155" s="29">
        <v>0</v>
      </c>
      <c r="G155" s="71">
        <v>-0.4</v>
      </c>
      <c r="H155" s="30">
        <v>0</v>
      </c>
      <c r="I155" s="31">
        <f>(-H155-G155)*K155*100</f>
        <v>200</v>
      </c>
      <c r="J155" s="31">
        <f t="shared" si="18"/>
        <v>200</v>
      </c>
      <c r="K155" s="28">
        <v>5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</row>
    <row r="156" spans="1:144" x14ac:dyDescent="0.6">
      <c r="A156" s="26">
        <v>42873</v>
      </c>
      <c r="B156" s="26">
        <v>42886</v>
      </c>
      <c r="C156" s="28" t="s">
        <v>169</v>
      </c>
      <c r="D156" s="28" t="s">
        <v>29</v>
      </c>
      <c r="E156" s="28" t="s">
        <v>30</v>
      </c>
      <c r="F156" s="29">
        <v>2.5</v>
      </c>
      <c r="G156" s="71">
        <v>3.6</v>
      </c>
      <c r="H156" s="30">
        <v>3.8</v>
      </c>
      <c r="I156" s="31">
        <f>(H156-G156)*K156*100</f>
        <v>79.999999999999886</v>
      </c>
      <c r="J156" s="31">
        <f t="shared" si="18"/>
        <v>79.999999999999886</v>
      </c>
      <c r="K156" s="28">
        <v>4</v>
      </c>
      <c r="L156" s="13"/>
    </row>
    <row r="157" spans="1:144" x14ac:dyDescent="0.6">
      <c r="A157" s="26">
        <v>42887</v>
      </c>
      <c r="B157" s="26">
        <v>42891</v>
      </c>
      <c r="C157" s="28" t="s">
        <v>172</v>
      </c>
      <c r="D157" s="28" t="s">
        <v>29</v>
      </c>
      <c r="E157" s="28" t="s">
        <v>54</v>
      </c>
      <c r="F157" s="29">
        <v>0.75</v>
      </c>
      <c r="G157" s="71">
        <v>-1.55</v>
      </c>
      <c r="H157" s="30">
        <v>1.3</v>
      </c>
      <c r="I157" s="31">
        <f>(-H157-G157)*K157*100</f>
        <v>150</v>
      </c>
      <c r="J157" s="31">
        <f>I157</f>
        <v>150</v>
      </c>
      <c r="K157" s="28">
        <v>6</v>
      </c>
      <c r="L157" s="84">
        <f>SUM(J41:J157)</f>
        <v>13487</v>
      </c>
      <c r="M157" s="13"/>
    </row>
    <row r="158" spans="1:144" s="5" customFormat="1" x14ac:dyDescent="0.6">
      <c r="A158" s="26">
        <v>42864</v>
      </c>
      <c r="B158" s="26">
        <v>42895</v>
      </c>
      <c r="C158" s="28" t="s">
        <v>166</v>
      </c>
      <c r="D158" s="28" t="s">
        <v>29</v>
      </c>
      <c r="E158" s="28" t="s">
        <v>30</v>
      </c>
      <c r="F158" s="29">
        <v>12.5</v>
      </c>
      <c r="G158" s="71">
        <v>14.95</v>
      </c>
      <c r="H158" s="30">
        <v>15.23</v>
      </c>
      <c r="I158" s="31">
        <f>(H158-G158)*K158</f>
        <v>112.00000000000045</v>
      </c>
      <c r="J158" s="31">
        <f t="shared" ref="J158" si="19">I158</f>
        <v>112.00000000000045</v>
      </c>
      <c r="K158" s="28">
        <v>400</v>
      </c>
      <c r="L158" s="1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</row>
    <row r="159" spans="1:144" x14ac:dyDescent="0.6">
      <c r="A159" s="26">
        <v>42888</v>
      </c>
      <c r="B159" s="26">
        <v>42907</v>
      </c>
      <c r="C159" s="28" t="s">
        <v>173</v>
      </c>
      <c r="D159" s="28" t="s">
        <v>29</v>
      </c>
      <c r="E159" s="28" t="s">
        <v>30</v>
      </c>
      <c r="F159" s="29">
        <v>1.5</v>
      </c>
      <c r="G159" s="71">
        <v>2.75</v>
      </c>
      <c r="H159" s="30">
        <v>3.3</v>
      </c>
      <c r="I159" s="31">
        <f>(H159-G159)*K159*100</f>
        <v>164.99999999999994</v>
      </c>
      <c r="J159" s="31">
        <f>I159</f>
        <v>164.99999999999994</v>
      </c>
      <c r="K159" s="28">
        <v>3</v>
      </c>
      <c r="L159" s="13"/>
    </row>
    <row r="160" spans="1:144" x14ac:dyDescent="0.6">
      <c r="A160" s="26">
        <v>42899</v>
      </c>
      <c r="B160" s="26">
        <v>42909</v>
      </c>
      <c r="C160" s="28" t="s">
        <v>176</v>
      </c>
      <c r="D160" s="28" t="s">
        <v>29</v>
      </c>
      <c r="E160" s="28" t="s">
        <v>30</v>
      </c>
      <c r="F160" s="29">
        <v>0.5</v>
      </c>
      <c r="G160" s="71">
        <v>0.73</v>
      </c>
      <c r="H160" s="30">
        <v>0</v>
      </c>
      <c r="I160" s="31">
        <f>(H160-G160)*K160*100</f>
        <v>-438</v>
      </c>
      <c r="J160" s="31">
        <f>I160</f>
        <v>-438</v>
      </c>
      <c r="K160" s="28">
        <v>6</v>
      </c>
      <c r="L160" s="13"/>
    </row>
    <row r="161" spans="1:24" x14ac:dyDescent="0.6">
      <c r="A161" s="26">
        <v>42873</v>
      </c>
      <c r="B161" s="26">
        <v>42916</v>
      </c>
      <c r="C161" s="28" t="s">
        <v>177</v>
      </c>
      <c r="D161" s="28" t="s">
        <v>29</v>
      </c>
      <c r="E161" s="28" t="s">
        <v>30</v>
      </c>
      <c r="F161" s="29">
        <v>12.5</v>
      </c>
      <c r="G161" s="71">
        <v>13.69</v>
      </c>
      <c r="H161" s="30">
        <v>16.5</v>
      </c>
      <c r="I161" s="31">
        <f>(H161-G161)*K161</f>
        <v>1405.0000000000002</v>
      </c>
      <c r="J161" s="31">
        <f t="shared" ref="J161:J162" si="20">I161</f>
        <v>1405.0000000000002</v>
      </c>
      <c r="K161" s="28">
        <v>500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x14ac:dyDescent="0.6">
      <c r="A162" s="26">
        <v>42908</v>
      </c>
      <c r="B162" s="26">
        <v>42916</v>
      </c>
      <c r="C162" s="28" t="s">
        <v>175</v>
      </c>
      <c r="D162" s="28" t="s">
        <v>29</v>
      </c>
      <c r="E162" s="28" t="s">
        <v>54</v>
      </c>
      <c r="F162" s="3">
        <v>0</v>
      </c>
      <c r="G162" s="71">
        <v>-0.3</v>
      </c>
      <c r="H162" s="30">
        <v>0</v>
      </c>
      <c r="I162" s="31">
        <f>(-H162-G162)*K162*100</f>
        <v>150</v>
      </c>
      <c r="J162" s="31">
        <f t="shared" si="20"/>
        <v>150</v>
      </c>
      <c r="K162" s="1">
        <v>5</v>
      </c>
      <c r="Q162" s="13"/>
      <c r="R162" s="13"/>
      <c r="S162" s="13"/>
      <c r="T162" s="13"/>
      <c r="U162" s="13"/>
      <c r="V162" s="13"/>
      <c r="W162" s="13"/>
      <c r="X162" s="13"/>
    </row>
    <row r="163" spans="1:24" x14ac:dyDescent="0.6">
      <c r="A163" s="26">
        <v>42915</v>
      </c>
      <c r="B163" s="26">
        <v>42923</v>
      </c>
      <c r="C163" s="28" t="s">
        <v>179</v>
      </c>
      <c r="D163" s="28" t="s">
        <v>29</v>
      </c>
      <c r="E163" s="28" t="s">
        <v>30</v>
      </c>
      <c r="F163" s="29">
        <v>10.5</v>
      </c>
      <c r="G163" s="71">
        <v>12.77</v>
      </c>
      <c r="H163" s="30">
        <v>13</v>
      </c>
      <c r="I163" s="31">
        <f>(H163-G163)*K163</f>
        <v>115.00000000000021</v>
      </c>
      <c r="J163" s="31">
        <f>I163</f>
        <v>115.00000000000021</v>
      </c>
      <c r="K163" s="28">
        <v>500</v>
      </c>
      <c r="L163" s="13"/>
    </row>
    <row r="164" spans="1:24" x14ac:dyDescent="0.6">
      <c r="A164" s="26">
        <v>42915</v>
      </c>
      <c r="B164" s="26">
        <v>42923</v>
      </c>
      <c r="C164" s="28" t="s">
        <v>178</v>
      </c>
      <c r="D164" s="28" t="s">
        <v>29</v>
      </c>
      <c r="E164" s="28" t="s">
        <v>54</v>
      </c>
      <c r="F164" s="3">
        <v>0</v>
      </c>
      <c r="G164" s="71">
        <v>-0.32</v>
      </c>
      <c r="H164" s="30">
        <v>0</v>
      </c>
      <c r="I164" s="31">
        <f>(-H164-G164)*K164*100</f>
        <v>160</v>
      </c>
      <c r="J164" s="31">
        <f>I164</f>
        <v>160</v>
      </c>
      <c r="K164" s="1">
        <v>5</v>
      </c>
      <c r="L164" s="13"/>
    </row>
    <row r="165" spans="1:24" x14ac:dyDescent="0.6">
      <c r="A165" s="26">
        <v>42927</v>
      </c>
      <c r="B165" s="26">
        <v>42937</v>
      </c>
      <c r="C165" s="28" t="s">
        <v>182</v>
      </c>
      <c r="D165" s="28" t="s">
        <v>29</v>
      </c>
      <c r="E165" s="28" t="s">
        <v>54</v>
      </c>
      <c r="F165" s="29">
        <v>0</v>
      </c>
      <c r="G165" s="71">
        <v>-0.3</v>
      </c>
      <c r="H165" s="30">
        <v>0</v>
      </c>
      <c r="I165" s="31">
        <f>(-H165-G165)*K165*100</f>
        <v>89.999999999999986</v>
      </c>
      <c r="J165" s="31">
        <f t="shared" ref="J165:J166" si="21">I165</f>
        <v>89.999999999999986</v>
      </c>
      <c r="K165" s="1">
        <v>3</v>
      </c>
      <c r="L165" s="13"/>
      <c r="M165" s="13"/>
    </row>
    <row r="166" spans="1:24" x14ac:dyDescent="0.6">
      <c r="A166" s="26">
        <v>42927</v>
      </c>
      <c r="B166" s="26">
        <v>42943</v>
      </c>
      <c r="C166" s="28" t="s">
        <v>180</v>
      </c>
      <c r="D166" s="28" t="s">
        <v>29</v>
      </c>
      <c r="E166" s="28" t="s">
        <v>30</v>
      </c>
      <c r="F166" s="29">
        <v>18.75</v>
      </c>
      <c r="G166" s="71">
        <v>19.2</v>
      </c>
      <c r="H166" s="30">
        <v>20.27</v>
      </c>
      <c r="I166" s="31">
        <f>(H166-G166)*K166</f>
        <v>321.00000000000011</v>
      </c>
      <c r="J166" s="31">
        <f t="shared" si="21"/>
        <v>321.00000000000011</v>
      </c>
      <c r="K166" s="28">
        <v>300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x14ac:dyDescent="0.6">
      <c r="A167" s="25"/>
      <c r="F167" s="40"/>
      <c r="H167" s="40"/>
    </row>
    <row r="168" spans="1:24" x14ac:dyDescent="0.6">
      <c r="A168" s="25"/>
      <c r="F168" s="40"/>
      <c r="H168" s="3"/>
    </row>
    <row r="169" spans="1:24" x14ac:dyDescent="0.6">
      <c r="A169" s="25"/>
      <c r="F169" s="40"/>
      <c r="H169" s="40"/>
    </row>
    <row r="170" spans="1:24" x14ac:dyDescent="0.6">
      <c r="A170" s="25"/>
      <c r="F170" s="40"/>
      <c r="H170" s="3"/>
    </row>
    <row r="171" spans="1:24" x14ac:dyDescent="0.6">
      <c r="A171" s="25"/>
      <c r="F171" s="40"/>
      <c r="H171" s="3"/>
    </row>
    <row r="172" spans="1:24" x14ac:dyDescent="0.6">
      <c r="A172" s="25"/>
      <c r="F172" s="40"/>
      <c r="H172" s="3"/>
    </row>
    <row r="173" spans="1:24" x14ac:dyDescent="0.6">
      <c r="A173" s="25"/>
      <c r="F173" s="40"/>
      <c r="H173" s="3"/>
    </row>
    <row r="174" spans="1:24" x14ac:dyDescent="0.6">
      <c r="A174" s="25"/>
      <c r="F174" s="40"/>
      <c r="H174" s="40"/>
    </row>
    <row r="175" spans="1:24" x14ac:dyDescent="0.6">
      <c r="A175" s="25"/>
      <c r="F175" s="40"/>
      <c r="H175" s="40"/>
    </row>
    <row r="176" spans="1:24" x14ac:dyDescent="0.6">
      <c r="A176" s="25"/>
      <c r="F176" s="40"/>
      <c r="H176" s="40"/>
    </row>
    <row r="177" spans="1:8" x14ac:dyDescent="0.6">
      <c r="A177" s="25"/>
      <c r="F177" s="40"/>
      <c r="H177" s="3"/>
    </row>
    <row r="178" spans="1:8" x14ac:dyDescent="0.6">
      <c r="A178" s="25"/>
      <c r="F178" s="40"/>
      <c r="H178" s="3"/>
    </row>
    <row r="179" spans="1:8" x14ac:dyDescent="0.6">
      <c r="A179" s="25"/>
      <c r="F179" s="40"/>
      <c r="H179" s="3"/>
    </row>
    <row r="180" spans="1:8" x14ac:dyDescent="0.6">
      <c r="A180" s="25"/>
      <c r="F180" s="40"/>
      <c r="H180" s="3"/>
    </row>
    <row r="181" spans="1:8" x14ac:dyDescent="0.6">
      <c r="A181" s="25"/>
      <c r="F181" s="40"/>
      <c r="H181" s="3"/>
    </row>
    <row r="182" spans="1:8" x14ac:dyDescent="0.6">
      <c r="A182" s="25"/>
      <c r="F182" s="40"/>
      <c r="H182" s="3"/>
    </row>
    <row r="183" spans="1:8" x14ac:dyDescent="0.6">
      <c r="A183" s="25"/>
      <c r="F183" s="40"/>
      <c r="H183" s="3"/>
    </row>
    <row r="184" spans="1:8" x14ac:dyDescent="0.6">
      <c r="A184" s="25"/>
      <c r="F184" s="40"/>
      <c r="H184" s="3"/>
    </row>
    <row r="185" spans="1:8" x14ac:dyDescent="0.6">
      <c r="A185" s="25"/>
      <c r="F185" s="40"/>
      <c r="H185" s="3"/>
    </row>
    <row r="186" spans="1:8" x14ac:dyDescent="0.6">
      <c r="A186" s="25"/>
      <c r="F186" s="40"/>
      <c r="H186" s="3"/>
    </row>
    <row r="187" spans="1:8" x14ac:dyDescent="0.6">
      <c r="A187" s="25"/>
      <c r="F187" s="40"/>
      <c r="H187" s="3"/>
    </row>
    <row r="188" spans="1:8" x14ac:dyDescent="0.6">
      <c r="A188" s="25"/>
      <c r="F188" s="40"/>
      <c r="H188" s="3"/>
    </row>
    <row r="189" spans="1:8" x14ac:dyDescent="0.6">
      <c r="A189" s="25"/>
      <c r="F189" s="40"/>
      <c r="H189" s="3"/>
    </row>
    <row r="190" spans="1:8" x14ac:dyDescent="0.6">
      <c r="A190" s="25"/>
      <c r="F190" s="40"/>
      <c r="H190" s="3"/>
    </row>
    <row r="191" spans="1:8" x14ac:dyDescent="0.6">
      <c r="A191" s="25"/>
      <c r="F191" s="40"/>
      <c r="H191" s="3"/>
    </row>
    <row r="192" spans="1:8" x14ac:dyDescent="0.6">
      <c r="A192" s="25"/>
      <c r="F192" s="40"/>
      <c r="H192" s="3"/>
    </row>
    <row r="193" spans="1:10" x14ac:dyDescent="0.6">
      <c r="A193" s="25"/>
      <c r="F193" s="40"/>
      <c r="H193" s="3"/>
    </row>
    <row r="194" spans="1:10" x14ac:dyDescent="0.6">
      <c r="A194" s="25"/>
      <c r="F194" s="40"/>
      <c r="H194" s="3"/>
    </row>
    <row r="195" spans="1:10" x14ac:dyDescent="0.6">
      <c r="A195" s="25"/>
      <c r="F195" s="40"/>
      <c r="H195" s="3"/>
    </row>
    <row r="196" spans="1:10" x14ac:dyDescent="0.6">
      <c r="A196" s="25"/>
      <c r="F196" s="40"/>
      <c r="H196" s="3"/>
    </row>
    <row r="197" spans="1:10" x14ac:dyDescent="0.6">
      <c r="A197" s="25"/>
      <c r="F197" s="40"/>
      <c r="H197" s="3"/>
    </row>
    <row r="198" spans="1:10" x14ac:dyDescent="0.6">
      <c r="A198" s="25"/>
      <c r="F198" s="40"/>
      <c r="H198" s="3"/>
    </row>
    <row r="199" spans="1:10" x14ac:dyDescent="0.6">
      <c r="A199" s="25"/>
      <c r="F199" s="40"/>
      <c r="H199" s="3"/>
    </row>
    <row r="200" spans="1:10" x14ac:dyDescent="0.6">
      <c r="A200" s="25"/>
      <c r="F200" s="42"/>
      <c r="G200" s="43"/>
      <c r="H200" s="43"/>
      <c r="I200" s="20"/>
      <c r="J200" s="20"/>
    </row>
    <row r="201" spans="1:10" x14ac:dyDescent="0.6">
      <c r="A201" s="25"/>
      <c r="F201" s="40"/>
      <c r="H201" s="3"/>
    </row>
    <row r="212" spans="1:8" x14ac:dyDescent="0.6">
      <c r="A212" s="25"/>
      <c r="F212" s="40"/>
      <c r="H212" s="3"/>
    </row>
    <row r="213" spans="1:8" x14ac:dyDescent="0.6">
      <c r="A213" s="25"/>
      <c r="F213" s="40"/>
      <c r="H213" s="3"/>
    </row>
    <row r="214" spans="1:8" x14ac:dyDescent="0.6">
      <c r="A214" s="25"/>
      <c r="F214" s="40"/>
      <c r="H214" s="3"/>
    </row>
    <row r="215" spans="1:8" x14ac:dyDescent="0.6">
      <c r="A215" s="25"/>
      <c r="F215" s="40"/>
      <c r="H215" s="3"/>
    </row>
    <row r="216" spans="1:8" x14ac:dyDescent="0.6">
      <c r="A216" s="25"/>
      <c r="F216" s="40"/>
      <c r="H216" s="3"/>
    </row>
    <row r="217" spans="1:8" x14ac:dyDescent="0.6">
      <c r="A217" s="25"/>
      <c r="F217" s="40"/>
      <c r="H217" s="3"/>
    </row>
    <row r="218" spans="1:8" x14ac:dyDescent="0.6">
      <c r="A218" s="25"/>
      <c r="F218" s="40"/>
      <c r="H218" s="3"/>
    </row>
    <row r="219" spans="1:8" x14ac:dyDescent="0.6">
      <c r="A219" s="25"/>
      <c r="F219" s="40"/>
      <c r="H219" s="3"/>
    </row>
    <row r="220" spans="1:8" x14ac:dyDescent="0.6">
      <c r="A220" s="25"/>
      <c r="F220" s="40"/>
      <c r="H220" s="3"/>
    </row>
    <row r="221" spans="1:8" x14ac:dyDescent="0.6">
      <c r="A221" s="25"/>
      <c r="F221" s="40"/>
      <c r="H221" s="3"/>
    </row>
    <row r="222" spans="1:8" x14ac:dyDescent="0.6">
      <c r="A222" s="25"/>
      <c r="F222" s="40"/>
      <c r="H222" s="3"/>
    </row>
    <row r="223" spans="1:8" x14ac:dyDescent="0.6">
      <c r="A223" s="25"/>
      <c r="F223" s="40"/>
      <c r="H223" s="3"/>
    </row>
    <row r="224" spans="1:8" x14ac:dyDescent="0.6">
      <c r="A224" s="25"/>
      <c r="F224" s="40"/>
      <c r="H224" s="3"/>
    </row>
    <row r="225" spans="1:8" x14ac:dyDescent="0.6">
      <c r="A225" s="25"/>
      <c r="F225" s="40"/>
      <c r="H225" s="3"/>
    </row>
    <row r="226" spans="1:8" x14ac:dyDescent="0.6">
      <c r="A226" s="25"/>
      <c r="F226" s="40"/>
      <c r="H226" s="3"/>
    </row>
    <row r="227" spans="1:8" x14ac:dyDescent="0.6">
      <c r="A227" s="25"/>
      <c r="F227" s="40"/>
      <c r="H227" s="3"/>
    </row>
    <row r="228" spans="1:8" x14ac:dyDescent="0.6">
      <c r="A228" s="25"/>
      <c r="F228" s="40"/>
      <c r="H228" s="3"/>
    </row>
    <row r="229" spans="1:8" x14ac:dyDescent="0.6">
      <c r="A229" s="25"/>
      <c r="F229" s="40"/>
      <c r="H229" s="3"/>
    </row>
    <row r="230" spans="1:8" x14ac:dyDescent="0.6">
      <c r="A230" s="25"/>
      <c r="F230" s="40"/>
      <c r="H230" s="3"/>
    </row>
    <row r="231" spans="1:8" x14ac:dyDescent="0.6">
      <c r="A231" s="25"/>
      <c r="F231" s="40"/>
      <c r="H231" s="3"/>
    </row>
    <row r="232" spans="1:8" x14ac:dyDescent="0.6">
      <c r="A232" s="25"/>
      <c r="F232" s="40"/>
      <c r="H232" s="3"/>
    </row>
    <row r="233" spans="1:8" x14ac:dyDescent="0.6">
      <c r="A233" s="25"/>
      <c r="F233" s="40"/>
      <c r="H233" s="3"/>
    </row>
    <row r="234" spans="1:8" x14ac:dyDescent="0.6">
      <c r="A234" s="25"/>
      <c r="F234" s="40"/>
      <c r="H234" s="3"/>
    </row>
    <row r="235" spans="1:8" x14ac:dyDescent="0.6">
      <c r="A235" s="25"/>
      <c r="F235" s="40"/>
      <c r="H235" s="3"/>
    </row>
    <row r="236" spans="1:8" x14ac:dyDescent="0.6">
      <c r="A236" s="25"/>
      <c r="F236" s="40"/>
      <c r="H236" s="3"/>
    </row>
    <row r="237" spans="1:8" x14ac:dyDescent="0.6">
      <c r="A237" s="25"/>
      <c r="F237" s="40"/>
      <c r="H237" s="3"/>
    </row>
    <row r="238" spans="1:8" x14ac:dyDescent="0.6">
      <c r="A238" s="25"/>
      <c r="F238" s="40"/>
      <c r="G238" s="40"/>
      <c r="H238" s="3"/>
    </row>
    <row r="239" spans="1:8" x14ac:dyDescent="0.6">
      <c r="A239" s="25"/>
      <c r="F239" s="40"/>
      <c r="G239" s="40"/>
      <c r="H239" s="3"/>
    </row>
    <row r="240" spans="1:8" x14ac:dyDescent="0.6">
      <c r="A240" s="25"/>
      <c r="F240" s="40"/>
      <c r="G240" s="40"/>
      <c r="H240" s="40"/>
    </row>
    <row r="241" spans="1:8" x14ac:dyDescent="0.6">
      <c r="A241" s="25"/>
      <c r="F241" s="40"/>
      <c r="G241" s="40"/>
      <c r="H241" s="3"/>
    </row>
    <row r="242" spans="1:8" x14ac:dyDescent="0.6">
      <c r="A242" s="25"/>
      <c r="F242" s="40"/>
      <c r="G242" s="40"/>
      <c r="H242" s="3"/>
    </row>
    <row r="243" spans="1:8" x14ac:dyDescent="0.6">
      <c r="A243" s="25"/>
      <c r="F243" s="40"/>
      <c r="G243" s="40"/>
      <c r="H243" s="3"/>
    </row>
    <row r="244" spans="1:8" x14ac:dyDescent="0.6">
      <c r="A244" s="25"/>
      <c r="F244" s="40"/>
      <c r="G244" s="40"/>
      <c r="H244" s="3"/>
    </row>
    <row r="245" spans="1:8" x14ac:dyDescent="0.6">
      <c r="A245" s="25"/>
      <c r="F245" s="40"/>
      <c r="G245" s="40"/>
      <c r="H245" s="3"/>
    </row>
    <row r="246" spans="1:8" x14ac:dyDescent="0.6">
      <c r="A246" s="25"/>
      <c r="F246" s="40"/>
      <c r="G246" s="40"/>
      <c r="H246" s="3"/>
    </row>
    <row r="247" spans="1:8" x14ac:dyDescent="0.6">
      <c r="A247" s="25"/>
      <c r="F247" s="40"/>
      <c r="G247" s="40"/>
      <c r="H247" s="3"/>
    </row>
    <row r="248" spans="1:8" x14ac:dyDescent="0.6">
      <c r="A248" s="25"/>
      <c r="F248" s="40"/>
      <c r="G248" s="40"/>
      <c r="H248" s="3"/>
    </row>
    <row r="249" spans="1:8" x14ac:dyDescent="0.6">
      <c r="A249" s="25"/>
      <c r="F249" s="40"/>
      <c r="G249" s="40"/>
      <c r="H249" s="3"/>
    </row>
    <row r="250" spans="1:8" x14ac:dyDescent="0.6">
      <c r="A250" s="25"/>
      <c r="F250" s="40"/>
      <c r="G250" s="40"/>
      <c r="H250" s="3"/>
    </row>
    <row r="251" spans="1:8" x14ac:dyDescent="0.6">
      <c r="A251" s="25"/>
      <c r="F251" s="40"/>
      <c r="G251" s="40"/>
      <c r="H251" s="3"/>
    </row>
    <row r="252" spans="1:8" x14ac:dyDescent="0.6">
      <c r="A252" s="25"/>
      <c r="F252" s="40"/>
      <c r="G252" s="40"/>
      <c r="H252" s="3"/>
    </row>
    <row r="253" spans="1:8" x14ac:dyDescent="0.6">
      <c r="A253" s="25"/>
      <c r="F253" s="40"/>
      <c r="G253" s="40"/>
      <c r="H253" s="3"/>
    </row>
    <row r="254" spans="1:8" x14ac:dyDescent="0.6">
      <c r="A254" s="25"/>
      <c r="F254" s="40"/>
      <c r="G254" s="40"/>
      <c r="H254" s="3"/>
    </row>
    <row r="255" spans="1:8" x14ac:dyDescent="0.6">
      <c r="A255" s="25"/>
      <c r="F255" s="40"/>
      <c r="G255" s="40"/>
      <c r="H255" s="3"/>
    </row>
    <row r="256" spans="1:8" x14ac:dyDescent="0.6">
      <c r="A256" s="25"/>
      <c r="F256" s="40"/>
      <c r="G256" s="40"/>
      <c r="H256" s="3"/>
    </row>
    <row r="257" spans="1:139" x14ac:dyDescent="0.6">
      <c r="A257" s="25"/>
      <c r="F257" s="40"/>
      <c r="G257" s="40"/>
      <c r="H257" s="3"/>
    </row>
    <row r="258" spans="1:139" x14ac:dyDescent="0.6">
      <c r="A258" s="25"/>
      <c r="F258" s="40"/>
      <c r="G258" s="40"/>
      <c r="H258" s="3"/>
    </row>
    <row r="259" spans="1:139" x14ac:dyDescent="0.6">
      <c r="A259" s="25"/>
      <c r="F259" s="40"/>
      <c r="G259" s="40"/>
      <c r="H259" s="3"/>
    </row>
    <row r="260" spans="1:139" x14ac:dyDescent="0.6">
      <c r="A260" s="25"/>
      <c r="F260" s="40"/>
      <c r="G260" s="40"/>
      <c r="H260" s="3"/>
    </row>
    <row r="261" spans="1:139" x14ac:dyDescent="0.6">
      <c r="A261" s="25"/>
      <c r="F261" s="40"/>
      <c r="G261" s="40"/>
      <c r="H261" s="3"/>
    </row>
    <row r="262" spans="1:139" x14ac:dyDescent="0.6">
      <c r="A262" s="25"/>
      <c r="F262" s="40"/>
      <c r="G262" s="40"/>
      <c r="H262" s="3"/>
    </row>
    <row r="263" spans="1:139" x14ac:dyDescent="0.6">
      <c r="A263" s="25"/>
      <c r="F263" s="40"/>
      <c r="G263" s="40"/>
      <c r="H263" s="3"/>
    </row>
    <row r="264" spans="1:139" x14ac:dyDescent="0.6">
      <c r="A264" s="25"/>
      <c r="F264" s="40"/>
      <c r="G264" s="40"/>
      <c r="H264" s="3"/>
    </row>
    <row r="265" spans="1:139" x14ac:dyDescent="0.6">
      <c r="A265" s="25"/>
      <c r="F265" s="40"/>
      <c r="G265" s="40"/>
      <c r="H265" s="3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</row>
    <row r="266" spans="1:139" x14ac:dyDescent="0.6">
      <c r="A266" s="26"/>
      <c r="B266" s="27"/>
      <c r="C266" s="28"/>
      <c r="D266" s="28"/>
      <c r="E266" s="28"/>
      <c r="F266" s="44"/>
      <c r="G266" s="44"/>
      <c r="H266" s="30"/>
      <c r="I266" s="33"/>
      <c r="J266" s="33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</row>
    <row r="267" spans="1:139" x14ac:dyDescent="0.6">
      <c r="A267" s="26"/>
      <c r="B267" s="27"/>
      <c r="C267" s="28"/>
      <c r="D267" s="28"/>
      <c r="E267" s="28"/>
      <c r="F267" s="44"/>
      <c r="G267" s="44"/>
      <c r="H267" s="30"/>
      <c r="I267" s="33"/>
      <c r="J267" s="33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</row>
    <row r="268" spans="1:139" x14ac:dyDescent="0.6">
      <c r="A268" s="26"/>
      <c r="B268" s="27"/>
      <c r="C268" s="28"/>
      <c r="D268" s="28"/>
      <c r="E268" s="28"/>
      <c r="F268" s="44"/>
      <c r="G268" s="44"/>
      <c r="H268" s="30"/>
      <c r="I268" s="33"/>
      <c r="J268" s="33"/>
      <c r="K268" s="2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</row>
    <row r="269" spans="1:139" x14ac:dyDescent="0.6">
      <c r="A269" s="45"/>
      <c r="B269" s="46"/>
      <c r="C269" s="47"/>
      <c r="D269" s="48"/>
      <c r="E269" s="48"/>
      <c r="F269" s="49"/>
      <c r="G269" s="49"/>
      <c r="H269" s="50"/>
      <c r="I269" s="51"/>
      <c r="J269" s="51"/>
      <c r="K269" s="4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</row>
    <row r="270" spans="1:139" s="28" customFormat="1" x14ac:dyDescent="0.6">
      <c r="A270" s="26"/>
      <c r="B270" s="27"/>
      <c r="F270" s="44"/>
      <c r="G270" s="44"/>
      <c r="H270" s="30"/>
      <c r="I270" s="33"/>
      <c r="J270" s="33"/>
    </row>
    <row r="271" spans="1:139" s="28" customFormat="1" x14ac:dyDescent="0.6">
      <c r="A271" s="26"/>
      <c r="B271" s="27"/>
      <c r="F271" s="44"/>
      <c r="G271" s="44"/>
      <c r="H271" s="30"/>
      <c r="I271" s="33"/>
      <c r="J271" s="33"/>
    </row>
    <row r="272" spans="1:139" s="28" customFormat="1" x14ac:dyDescent="0.6">
      <c r="A272" s="26"/>
      <c r="B272" s="27"/>
      <c r="F272" s="44"/>
      <c r="G272" s="44"/>
      <c r="H272" s="52"/>
      <c r="I272" s="33"/>
      <c r="J272" s="3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</row>
    <row r="273" spans="1:139" s="48" customFormat="1" x14ac:dyDescent="0.6">
      <c r="A273" s="25"/>
      <c r="B273" s="2"/>
      <c r="C273" s="1"/>
      <c r="D273" s="1"/>
      <c r="E273" s="1"/>
      <c r="F273" s="40"/>
      <c r="G273" s="40"/>
      <c r="H273" s="53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</row>
    <row r="274" spans="1:139" s="28" customFormat="1" x14ac:dyDescent="0.6">
      <c r="A274" s="25"/>
      <c r="B274" s="2"/>
      <c r="C274" s="1"/>
      <c r="D274" s="1"/>
      <c r="E274" s="1"/>
      <c r="F274" s="40"/>
      <c r="G274" s="40"/>
      <c r="H274" s="53"/>
      <c r="I274" s="4"/>
      <c r="J274" s="4"/>
      <c r="K274" s="1"/>
    </row>
    <row r="275" spans="1:139" s="28" customFormat="1" x14ac:dyDescent="0.6">
      <c r="A275" s="26"/>
      <c r="B275" s="27"/>
      <c r="F275" s="44"/>
      <c r="G275" s="44"/>
      <c r="H275" s="30"/>
      <c r="I275" s="33"/>
      <c r="J275" s="33"/>
    </row>
    <row r="276" spans="1:139" s="28" customFormat="1" x14ac:dyDescent="0.6">
      <c r="A276" s="26"/>
      <c r="B276" s="27"/>
      <c r="F276" s="44"/>
      <c r="G276" s="44"/>
      <c r="H276" s="30"/>
      <c r="I276" s="33"/>
      <c r="J276" s="3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</row>
    <row r="277" spans="1:139" x14ac:dyDescent="0.6">
      <c r="A277" s="25"/>
      <c r="F277" s="40"/>
      <c r="G277" s="40"/>
      <c r="H277" s="3"/>
    </row>
    <row r="278" spans="1:139" x14ac:dyDescent="0.6">
      <c r="A278" s="25"/>
      <c r="F278" s="40"/>
      <c r="G278" s="40"/>
      <c r="H278" s="3"/>
    </row>
    <row r="279" spans="1:139" s="28" customFormat="1" x14ac:dyDescent="0.6">
      <c r="A279" s="25"/>
      <c r="B279" s="2"/>
      <c r="C279" s="1"/>
      <c r="D279" s="1"/>
      <c r="E279" s="1"/>
      <c r="F279" s="40"/>
      <c r="G279" s="40"/>
      <c r="H279" s="3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</row>
    <row r="280" spans="1:139" s="28" customFormat="1" x14ac:dyDescent="0.6">
      <c r="A280" s="25"/>
      <c r="B280" s="2"/>
      <c r="C280" s="1"/>
      <c r="D280" s="1"/>
      <c r="E280" s="1"/>
      <c r="F280" s="40"/>
      <c r="G280" s="40"/>
      <c r="H280" s="3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</row>
    <row r="281" spans="1:139" x14ac:dyDescent="0.6">
      <c r="A281" s="25"/>
      <c r="F281" s="40"/>
      <c r="G281" s="40"/>
      <c r="H281" s="3"/>
    </row>
    <row r="282" spans="1:139" x14ac:dyDescent="0.6">
      <c r="A282" s="25"/>
      <c r="F282" s="40"/>
      <c r="G282" s="40"/>
      <c r="H282" s="3"/>
    </row>
    <row r="283" spans="1:139" x14ac:dyDescent="0.6">
      <c r="A283" s="25"/>
      <c r="F283" s="40"/>
      <c r="G283" s="40"/>
      <c r="H283" s="3"/>
    </row>
    <row r="284" spans="1:139" x14ac:dyDescent="0.6">
      <c r="A284" s="25"/>
      <c r="F284" s="40"/>
      <c r="G284" s="40"/>
      <c r="H284" s="3"/>
    </row>
    <row r="285" spans="1:139" x14ac:dyDescent="0.6">
      <c r="A285" s="25"/>
      <c r="F285" s="40"/>
      <c r="G285" s="40"/>
      <c r="H285" s="3"/>
    </row>
    <row r="286" spans="1:139" x14ac:dyDescent="0.6">
      <c r="A286" s="25"/>
      <c r="F286" s="40"/>
      <c r="G286" s="40"/>
      <c r="H286" s="3"/>
    </row>
    <row r="287" spans="1:139" x14ac:dyDescent="0.6">
      <c r="A287" s="25"/>
      <c r="F287" s="40"/>
      <c r="G287" s="40"/>
      <c r="H287" s="40"/>
    </row>
    <row r="288" spans="1:139" x14ac:dyDescent="0.6">
      <c r="A288" s="25"/>
      <c r="F288" s="40"/>
      <c r="G288" s="40"/>
      <c r="H288" s="40"/>
    </row>
    <row r="289" spans="1:10" x14ac:dyDescent="0.6">
      <c r="A289" s="25"/>
      <c r="F289" s="40"/>
      <c r="G289" s="40"/>
      <c r="H289" s="3"/>
    </row>
    <row r="290" spans="1:10" x14ac:dyDescent="0.6">
      <c r="A290" s="25"/>
      <c r="F290" s="42"/>
      <c r="G290" s="42"/>
      <c r="H290" s="43"/>
    </row>
    <row r="291" spans="1:10" x14ac:dyDescent="0.6">
      <c r="A291" s="25"/>
      <c r="F291" s="42"/>
      <c r="G291" s="42"/>
      <c r="H291" s="43"/>
    </row>
    <row r="292" spans="1:10" x14ac:dyDescent="0.6">
      <c r="A292" s="25"/>
      <c r="F292" s="42"/>
      <c r="G292" s="42"/>
      <c r="H292" s="43"/>
    </row>
    <row r="293" spans="1:10" x14ac:dyDescent="0.6">
      <c r="A293" s="25"/>
      <c r="F293" s="40"/>
      <c r="G293" s="40"/>
      <c r="H293" s="3"/>
    </row>
    <row r="294" spans="1:10" x14ac:dyDescent="0.6">
      <c r="A294" s="25"/>
      <c r="F294" s="40"/>
      <c r="G294" s="40"/>
      <c r="H294" s="3"/>
    </row>
    <row r="295" spans="1:10" x14ac:dyDescent="0.6">
      <c r="A295" s="25"/>
      <c r="F295" s="42"/>
      <c r="G295" s="42"/>
      <c r="H295" s="43"/>
      <c r="I295" s="20"/>
      <c r="J295" s="20"/>
    </row>
    <row r="296" spans="1:10" x14ac:dyDescent="0.6">
      <c r="A296" s="25"/>
      <c r="F296" s="40"/>
      <c r="G296" s="40"/>
      <c r="H296" s="3"/>
    </row>
    <row r="297" spans="1:10" x14ac:dyDescent="0.6">
      <c r="A297" s="25"/>
      <c r="F297" s="42"/>
      <c r="G297" s="42"/>
      <c r="H297" s="43"/>
      <c r="I297" s="20"/>
      <c r="J297" s="20"/>
    </row>
    <row r="298" spans="1:10" x14ac:dyDescent="0.6">
      <c r="A298" s="25"/>
      <c r="F298" s="42"/>
      <c r="G298" s="42"/>
      <c r="H298" s="43"/>
      <c r="I298" s="20"/>
      <c r="J298" s="20"/>
    </row>
    <row r="299" spans="1:10" x14ac:dyDescent="0.6">
      <c r="A299" s="25"/>
      <c r="F299" s="42"/>
      <c r="G299" s="42"/>
      <c r="H299" s="43"/>
      <c r="I299" s="20"/>
      <c r="J299" s="20"/>
    </row>
    <row r="300" spans="1:10" x14ac:dyDescent="0.6">
      <c r="A300" s="25"/>
      <c r="F300" s="40"/>
      <c r="G300" s="40"/>
      <c r="H300" s="3"/>
    </row>
    <row r="301" spans="1:10" x14ac:dyDescent="0.6">
      <c r="A301" s="25"/>
      <c r="F301" s="40"/>
      <c r="G301" s="40"/>
      <c r="H301" s="3"/>
    </row>
    <row r="302" spans="1:10" x14ac:dyDescent="0.6">
      <c r="A302" s="25"/>
      <c r="F302" s="40"/>
      <c r="G302" s="40"/>
      <c r="H302" s="3"/>
    </row>
    <row r="303" spans="1:10" x14ac:dyDescent="0.6">
      <c r="A303" s="25"/>
      <c r="F303" s="40"/>
      <c r="G303" s="40"/>
      <c r="H303" s="3"/>
    </row>
    <row r="304" spans="1:10" x14ac:dyDescent="0.6">
      <c r="A304" s="25"/>
      <c r="F304" s="40"/>
      <c r="G304" s="40"/>
      <c r="H304" s="3"/>
    </row>
    <row r="305" spans="1:139" x14ac:dyDescent="0.6">
      <c r="A305" s="25"/>
      <c r="F305" s="40"/>
      <c r="G305" s="40"/>
      <c r="H305" s="3"/>
    </row>
    <row r="306" spans="1:139" x14ac:dyDescent="0.6">
      <c r="A306" s="25"/>
      <c r="F306" s="42"/>
      <c r="G306" s="42"/>
      <c r="H306" s="43"/>
    </row>
    <row r="307" spans="1:139" x14ac:dyDescent="0.6">
      <c r="A307" s="25"/>
      <c r="F307" s="40"/>
      <c r="G307" s="40"/>
      <c r="H307" s="3"/>
    </row>
    <row r="308" spans="1:139" x14ac:dyDescent="0.6">
      <c r="A308" s="25"/>
      <c r="F308" s="40"/>
      <c r="G308" s="40"/>
      <c r="H308" s="3"/>
    </row>
    <row r="309" spans="1:139" x14ac:dyDescent="0.6">
      <c r="A309" s="25"/>
      <c r="F309" s="42"/>
      <c r="G309" s="42"/>
      <c r="H309" s="43"/>
    </row>
    <row r="310" spans="1:139" x14ac:dyDescent="0.6">
      <c r="A310" s="25"/>
      <c r="F310" s="42"/>
      <c r="G310" s="42"/>
      <c r="H310" s="43"/>
    </row>
    <row r="311" spans="1:139" x14ac:dyDescent="0.6">
      <c r="A311" s="25"/>
      <c r="F311" s="42"/>
      <c r="G311" s="42"/>
      <c r="H311" s="43"/>
    </row>
    <row r="312" spans="1:139" x14ac:dyDescent="0.6">
      <c r="A312" s="25"/>
      <c r="F312" s="42"/>
      <c r="G312" s="42"/>
      <c r="H312" s="43"/>
    </row>
    <row r="313" spans="1:139" x14ac:dyDescent="0.6">
      <c r="A313" s="25"/>
      <c r="F313" s="42"/>
      <c r="G313" s="42"/>
      <c r="H313" s="43"/>
    </row>
    <row r="314" spans="1:139" x14ac:dyDescent="0.6">
      <c r="A314" s="25"/>
      <c r="F314" s="42"/>
      <c r="G314" s="42"/>
      <c r="H314" s="43"/>
    </row>
    <row r="315" spans="1:139" x14ac:dyDescent="0.6">
      <c r="A315" s="25"/>
      <c r="F315" s="42"/>
      <c r="G315" s="42"/>
      <c r="H315" s="43"/>
    </row>
    <row r="316" spans="1:139" x14ac:dyDescent="0.6">
      <c r="A316" s="25"/>
      <c r="F316" s="42"/>
      <c r="G316" s="42"/>
      <c r="H316" s="43"/>
    </row>
    <row r="317" spans="1:139" x14ac:dyDescent="0.6">
      <c r="A317" s="25"/>
      <c r="F317" s="42"/>
      <c r="G317" s="42"/>
      <c r="H317" s="43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</row>
    <row r="318" spans="1:139" x14ac:dyDescent="0.6">
      <c r="A318" s="25"/>
      <c r="F318" s="42"/>
      <c r="G318" s="42"/>
      <c r="H318" s="43"/>
    </row>
    <row r="319" spans="1:139" x14ac:dyDescent="0.6">
      <c r="A319" s="25"/>
      <c r="F319" s="42"/>
      <c r="G319" s="42"/>
      <c r="H319" s="43"/>
    </row>
    <row r="320" spans="1:139" x14ac:dyDescent="0.6">
      <c r="A320" s="10"/>
      <c r="B320" s="6"/>
      <c r="C320" s="5"/>
      <c r="D320" s="5"/>
      <c r="E320" s="5"/>
      <c r="F320" s="54"/>
      <c r="G320" s="54"/>
      <c r="H320" s="55"/>
      <c r="I320" s="41"/>
      <c r="J320" s="41"/>
      <c r="K320" s="5"/>
    </row>
    <row r="321" spans="1:139" x14ac:dyDescent="0.6">
      <c r="A321" s="25"/>
      <c r="F321" s="42"/>
      <c r="G321" s="42"/>
      <c r="H321" s="3"/>
    </row>
    <row r="322" spans="1:139" s="5" customFormat="1" x14ac:dyDescent="0.6">
      <c r="A322" s="25"/>
      <c r="B322" s="2"/>
      <c r="C322" s="1"/>
      <c r="D322" s="1"/>
      <c r="E322" s="1"/>
      <c r="F322" s="42"/>
      <c r="G322" s="42"/>
      <c r="H322" s="3"/>
      <c r="I322" s="4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</row>
    <row r="323" spans="1:139" x14ac:dyDescent="0.6">
      <c r="A323" s="25"/>
      <c r="F323" s="42"/>
      <c r="G323" s="42"/>
      <c r="H323" s="3"/>
    </row>
    <row r="324" spans="1:139" x14ac:dyDescent="0.6">
      <c r="A324" s="25"/>
      <c r="F324" s="42"/>
      <c r="G324" s="42"/>
      <c r="H324" s="3"/>
    </row>
    <row r="325" spans="1:139" x14ac:dyDescent="0.6">
      <c r="A325" s="25"/>
      <c r="F325" s="42"/>
      <c r="G325" s="42"/>
      <c r="H325" s="3"/>
    </row>
    <row r="326" spans="1:139" x14ac:dyDescent="0.6">
      <c r="A326" s="25"/>
      <c r="F326" s="42"/>
      <c r="G326" s="42"/>
      <c r="H326" s="3"/>
    </row>
    <row r="327" spans="1:139" x14ac:dyDescent="0.6">
      <c r="A327" s="25"/>
      <c r="F327" s="42"/>
      <c r="G327" s="42"/>
      <c r="H327" s="3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</row>
    <row r="328" spans="1:139" x14ac:dyDescent="0.6">
      <c r="A328" s="25"/>
      <c r="F328" s="42"/>
      <c r="G328" s="42"/>
      <c r="H328" s="3"/>
    </row>
    <row r="329" spans="1:139" x14ac:dyDescent="0.6">
      <c r="A329" s="25"/>
      <c r="F329" s="42"/>
      <c r="G329" s="42"/>
      <c r="H329" s="53"/>
    </row>
    <row r="330" spans="1:139" x14ac:dyDescent="0.6">
      <c r="A330" s="26"/>
      <c r="B330" s="27"/>
      <c r="C330" s="28"/>
      <c r="D330" s="28"/>
      <c r="E330" s="28"/>
      <c r="F330" s="29"/>
      <c r="G330" s="29"/>
      <c r="H330" s="30"/>
      <c r="I330" s="33"/>
      <c r="J330" s="33"/>
      <c r="K330" s="2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8"/>
      <c r="BS330" s="58"/>
      <c r="BT330" s="58"/>
      <c r="BU330" s="58"/>
      <c r="BV330" s="58"/>
      <c r="BW330" s="58"/>
      <c r="BX330" s="58"/>
      <c r="BY330" s="58"/>
      <c r="BZ330" s="58"/>
      <c r="CA330" s="58"/>
      <c r="CB330" s="58"/>
      <c r="CC330" s="58"/>
      <c r="CD330" s="58"/>
      <c r="CE330" s="58"/>
      <c r="CF330" s="58"/>
      <c r="CG330" s="58"/>
      <c r="CH330" s="58"/>
      <c r="CI330" s="58"/>
      <c r="CJ330" s="58"/>
      <c r="CK330" s="58"/>
      <c r="CL330" s="58"/>
      <c r="CM330" s="58"/>
      <c r="CN330" s="58"/>
      <c r="CO330" s="58"/>
      <c r="CP330" s="58"/>
      <c r="CQ330" s="58"/>
      <c r="CR330" s="58"/>
      <c r="CS330" s="58"/>
      <c r="CT330" s="58"/>
      <c r="CU330" s="58"/>
      <c r="CV330" s="58"/>
      <c r="CW330" s="58"/>
      <c r="CX330" s="58"/>
      <c r="CY330" s="58"/>
      <c r="CZ330" s="58"/>
      <c r="DA330" s="58"/>
      <c r="DB330" s="58"/>
      <c r="DC330" s="58"/>
      <c r="DD330" s="58"/>
      <c r="DE330" s="58"/>
      <c r="DF330" s="58"/>
      <c r="DG330" s="58"/>
      <c r="DH330" s="58"/>
      <c r="DI330" s="58"/>
      <c r="DJ330" s="58"/>
      <c r="DK330" s="58"/>
      <c r="DL330" s="58"/>
      <c r="DM330" s="58"/>
      <c r="DN330" s="58"/>
      <c r="DO330" s="58"/>
      <c r="DP330" s="58"/>
      <c r="DQ330" s="58"/>
      <c r="DR330" s="58"/>
      <c r="DS330" s="58"/>
      <c r="DT330" s="58"/>
      <c r="DU330" s="58"/>
      <c r="DV330" s="58"/>
      <c r="DW330" s="58"/>
      <c r="DX330" s="58"/>
      <c r="DY330" s="58"/>
      <c r="DZ330" s="58"/>
      <c r="EA330" s="58"/>
      <c r="EB330" s="58"/>
      <c r="EC330" s="58"/>
      <c r="ED330" s="58"/>
      <c r="EE330" s="58"/>
      <c r="EF330" s="58"/>
      <c r="EG330" s="58"/>
      <c r="EH330" s="58"/>
      <c r="EI330" s="58"/>
    </row>
    <row r="331" spans="1:139" x14ac:dyDescent="0.6">
      <c r="A331" s="25"/>
      <c r="F331" s="42"/>
      <c r="G331" s="42"/>
      <c r="H331" s="3"/>
    </row>
    <row r="332" spans="1:139" s="28" customFormat="1" x14ac:dyDescent="0.6">
      <c r="A332" s="25"/>
      <c r="B332" s="2"/>
      <c r="C332" s="1"/>
      <c r="D332" s="1"/>
      <c r="E332" s="1"/>
      <c r="F332" s="42"/>
      <c r="G332" s="42"/>
      <c r="H332" s="3"/>
      <c r="I332" s="4"/>
      <c r="J332" s="4"/>
      <c r="K332" s="1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8"/>
      <c r="BS332" s="58"/>
      <c r="BT332" s="58"/>
      <c r="BU332" s="58"/>
      <c r="BV332" s="58"/>
      <c r="BW332" s="58"/>
      <c r="BX332" s="58"/>
      <c r="BY332" s="58"/>
      <c r="BZ332" s="58"/>
      <c r="CA332" s="58"/>
      <c r="CB332" s="58"/>
      <c r="CC332" s="58"/>
      <c r="CD332" s="58"/>
      <c r="CE332" s="58"/>
      <c r="CF332" s="58"/>
      <c r="CG332" s="58"/>
      <c r="CH332" s="58"/>
      <c r="CI332" s="58"/>
      <c r="CJ332" s="58"/>
      <c r="CK332" s="58"/>
      <c r="CL332" s="58"/>
      <c r="CM332" s="58"/>
      <c r="CN332" s="58"/>
      <c r="CO332" s="58"/>
      <c r="CP332" s="58"/>
      <c r="CQ332" s="58"/>
      <c r="CR332" s="58"/>
      <c r="CS332" s="58"/>
      <c r="CT332" s="58"/>
      <c r="CU332" s="58"/>
      <c r="CV332" s="58"/>
      <c r="CW332" s="58"/>
      <c r="CX332" s="58"/>
      <c r="CY332" s="58"/>
      <c r="CZ332" s="58"/>
      <c r="DA332" s="58"/>
      <c r="DB332" s="58"/>
      <c r="DC332" s="58"/>
      <c r="DD332" s="58"/>
      <c r="DE332" s="58"/>
      <c r="DF332" s="58"/>
      <c r="DG332" s="58"/>
      <c r="DH332" s="58"/>
      <c r="DI332" s="58"/>
      <c r="DJ332" s="58"/>
      <c r="DK332" s="58"/>
      <c r="DL332" s="58"/>
      <c r="DM332" s="58"/>
      <c r="DN332" s="58"/>
      <c r="DO332" s="58"/>
      <c r="DP332" s="58"/>
      <c r="DQ332" s="58"/>
      <c r="DR332" s="58"/>
      <c r="DS332" s="58"/>
      <c r="DT332" s="58"/>
      <c r="DU332" s="58"/>
      <c r="DV332" s="58"/>
      <c r="DW332" s="58"/>
      <c r="DX332" s="58"/>
      <c r="DY332" s="58"/>
      <c r="DZ332" s="58"/>
      <c r="EA332" s="58"/>
      <c r="EB332" s="58"/>
      <c r="EC332" s="58"/>
      <c r="ED332" s="58"/>
      <c r="EE332" s="58"/>
      <c r="EF332" s="58"/>
      <c r="EG332" s="58"/>
      <c r="EH332" s="58"/>
      <c r="EI332" s="58"/>
    </row>
    <row r="333" spans="1:139" x14ac:dyDescent="0.6">
      <c r="A333" s="56"/>
      <c r="B333" s="57"/>
      <c r="C333" s="58"/>
      <c r="D333" s="58"/>
      <c r="E333" s="58"/>
      <c r="F333" s="59"/>
      <c r="G333" s="59"/>
      <c r="H333" s="60"/>
      <c r="I333" s="61"/>
      <c r="J333" s="61"/>
      <c r="K333" s="58"/>
    </row>
    <row r="334" spans="1:139" x14ac:dyDescent="0.6">
      <c r="A334" s="25"/>
      <c r="F334" s="42"/>
      <c r="G334" s="42"/>
      <c r="H334" s="3"/>
      <c r="J334" s="20"/>
    </row>
    <row r="335" spans="1:139" s="58" customFormat="1" x14ac:dyDescent="0.6">
      <c r="A335" s="56"/>
      <c r="B335" s="57"/>
      <c r="F335" s="59"/>
      <c r="G335" s="59"/>
      <c r="H335" s="60"/>
      <c r="I335" s="61"/>
      <c r="J335" s="6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</row>
    <row r="336" spans="1:139" x14ac:dyDescent="0.6">
      <c r="A336" s="25"/>
      <c r="F336" s="42"/>
      <c r="G336" s="42"/>
      <c r="H336" s="3"/>
    </row>
    <row r="337" spans="1:139" s="58" customFormat="1" x14ac:dyDescent="0.6">
      <c r="A337" s="25"/>
      <c r="B337" s="2"/>
      <c r="C337" s="1"/>
      <c r="D337" s="1"/>
      <c r="E337" s="1"/>
      <c r="F337" s="42"/>
      <c r="G337" s="42"/>
      <c r="H337" s="3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</row>
    <row r="338" spans="1:139" x14ac:dyDescent="0.6">
      <c r="A338" s="25"/>
      <c r="F338" s="42"/>
      <c r="G338" s="42"/>
      <c r="H338" s="3"/>
    </row>
    <row r="339" spans="1:139" x14ac:dyDescent="0.6">
      <c r="A339" s="25"/>
      <c r="F339" s="42"/>
      <c r="G339" s="42"/>
      <c r="H339" s="3"/>
    </row>
    <row r="340" spans="1:139" x14ac:dyDescent="0.6">
      <c r="A340" s="25"/>
      <c r="F340" s="42"/>
      <c r="G340" s="42"/>
      <c r="H340" s="3"/>
    </row>
    <row r="341" spans="1:139" x14ac:dyDescent="0.6">
      <c r="A341" s="25"/>
      <c r="F341" s="42"/>
      <c r="G341" s="42"/>
      <c r="H341" s="3"/>
    </row>
    <row r="342" spans="1:139" x14ac:dyDescent="0.6">
      <c r="A342" s="25"/>
      <c r="F342" s="42"/>
      <c r="G342" s="42"/>
      <c r="H342" s="3"/>
    </row>
    <row r="343" spans="1:139" x14ac:dyDescent="0.6">
      <c r="A343" s="25"/>
      <c r="F343" s="42"/>
      <c r="G343" s="42"/>
      <c r="H343" s="3"/>
    </row>
    <row r="344" spans="1:139" x14ac:dyDescent="0.6">
      <c r="A344" s="25"/>
      <c r="F344" s="42"/>
      <c r="G344" s="42"/>
      <c r="H344" s="3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</row>
    <row r="345" spans="1:139" x14ac:dyDescent="0.6">
      <c r="A345" s="25"/>
      <c r="F345" s="42"/>
      <c r="G345" s="42"/>
      <c r="H345" s="3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</row>
    <row r="346" spans="1:139" x14ac:dyDescent="0.6">
      <c r="A346" s="25"/>
      <c r="F346" s="42"/>
      <c r="G346" s="42"/>
      <c r="H346" s="3"/>
    </row>
    <row r="347" spans="1:139" x14ac:dyDescent="0.6">
      <c r="A347" s="25"/>
      <c r="F347" s="42"/>
      <c r="G347" s="42"/>
      <c r="H347" s="3"/>
    </row>
    <row r="348" spans="1:139" x14ac:dyDescent="0.6">
      <c r="A348" s="25"/>
      <c r="F348" s="42"/>
      <c r="G348" s="42"/>
      <c r="H348" s="3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</row>
    <row r="349" spans="1:139" s="28" customFormat="1" x14ac:dyDescent="0.6">
      <c r="A349" s="26"/>
      <c r="B349" s="27"/>
      <c r="F349" s="29"/>
      <c r="G349" s="29"/>
      <c r="H349" s="52"/>
      <c r="I349" s="33"/>
      <c r="J349" s="33"/>
    </row>
    <row r="350" spans="1:139" s="28" customFormat="1" x14ac:dyDescent="0.6">
      <c r="A350" s="26"/>
      <c r="B350" s="27"/>
      <c r="F350" s="29"/>
      <c r="G350" s="29"/>
      <c r="H350" s="30"/>
      <c r="I350" s="33"/>
      <c r="J350" s="34"/>
    </row>
    <row r="351" spans="1:139" x14ac:dyDescent="0.6">
      <c r="A351" s="25"/>
      <c r="F351" s="42"/>
      <c r="G351" s="42"/>
      <c r="H351" s="3"/>
    </row>
    <row r="352" spans="1:139" x14ac:dyDescent="0.6">
      <c r="A352" s="25"/>
      <c r="F352" s="42"/>
      <c r="G352" s="42"/>
      <c r="H352" s="3"/>
    </row>
    <row r="353" spans="1:139" s="28" customFormat="1" x14ac:dyDescent="0.6">
      <c r="A353" s="26"/>
      <c r="B353" s="27"/>
      <c r="F353" s="29"/>
      <c r="G353" s="29"/>
      <c r="H353" s="30"/>
      <c r="I353" s="33"/>
      <c r="J353" s="3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</row>
    <row r="354" spans="1:139" s="28" customFormat="1" x14ac:dyDescent="0.6">
      <c r="A354" s="26"/>
      <c r="B354" s="27"/>
      <c r="F354" s="29"/>
      <c r="G354" s="29"/>
      <c r="H354" s="30"/>
      <c r="I354" s="33"/>
      <c r="J354" s="33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</row>
    <row r="355" spans="1:139" s="28" customFormat="1" x14ac:dyDescent="0.6">
      <c r="A355" s="26"/>
      <c r="B355" s="27"/>
      <c r="C355" s="47"/>
      <c r="F355" s="29"/>
      <c r="G355" s="29"/>
      <c r="H355" s="30"/>
      <c r="I355" s="33"/>
      <c r="J355" s="3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</row>
    <row r="356" spans="1:139" x14ac:dyDescent="0.6">
      <c r="A356" s="25"/>
      <c r="F356" s="42"/>
      <c r="G356" s="42"/>
      <c r="H356" s="3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</row>
    <row r="357" spans="1:139" x14ac:dyDescent="0.6">
      <c r="A357" s="25"/>
      <c r="F357" s="42"/>
      <c r="H357" s="3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</row>
    <row r="358" spans="1:139" x14ac:dyDescent="0.6">
      <c r="A358" s="25"/>
      <c r="F358" s="42"/>
      <c r="H358" s="3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  <c r="CS358" s="58"/>
      <c r="CT358" s="58"/>
      <c r="CU358" s="58"/>
      <c r="CV358" s="58"/>
      <c r="CW358" s="58"/>
      <c r="CX358" s="58"/>
      <c r="CY358" s="58"/>
      <c r="CZ358" s="58"/>
      <c r="DA358" s="58"/>
      <c r="DB358" s="58"/>
      <c r="DC358" s="58"/>
      <c r="DD358" s="58"/>
      <c r="DE358" s="58"/>
      <c r="DF358" s="58"/>
      <c r="DG358" s="58"/>
      <c r="DH358" s="58"/>
      <c r="DI358" s="58"/>
      <c r="DJ358" s="58"/>
      <c r="DK358" s="58"/>
      <c r="DL358" s="58"/>
      <c r="DM358" s="58"/>
      <c r="DN358" s="58"/>
      <c r="DO358" s="58"/>
      <c r="DP358" s="58"/>
      <c r="DQ358" s="58"/>
      <c r="DR358" s="58"/>
      <c r="DS358" s="58"/>
      <c r="DT358" s="58"/>
      <c r="DU358" s="58"/>
      <c r="DV358" s="58"/>
      <c r="DW358" s="58"/>
      <c r="DX358" s="58"/>
      <c r="DY358" s="58"/>
      <c r="DZ358" s="58"/>
      <c r="EA358" s="58"/>
      <c r="EB358" s="58"/>
      <c r="EC358" s="58"/>
      <c r="ED358" s="58"/>
      <c r="EE358" s="58"/>
      <c r="EF358" s="58"/>
      <c r="EG358" s="58"/>
      <c r="EH358" s="58"/>
      <c r="EI358" s="58"/>
    </row>
    <row r="359" spans="1:139" s="58" customFormat="1" x14ac:dyDescent="0.6">
      <c r="A359" s="56"/>
      <c r="B359" s="57"/>
      <c r="F359" s="59"/>
      <c r="G359" s="59"/>
      <c r="H359" s="60"/>
      <c r="I359" s="61"/>
      <c r="J359" s="61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</row>
    <row r="360" spans="1:139" x14ac:dyDescent="0.6">
      <c r="A360" s="25"/>
      <c r="F360" s="42"/>
      <c r="G360" s="42"/>
      <c r="H360" s="3"/>
    </row>
    <row r="361" spans="1:139" s="28" customFormat="1" x14ac:dyDescent="0.6">
      <c r="A361" s="56"/>
      <c r="B361" s="57"/>
      <c r="C361" s="58"/>
      <c r="D361" s="58"/>
      <c r="E361" s="58"/>
      <c r="F361" s="59"/>
      <c r="G361" s="59"/>
      <c r="H361" s="62"/>
      <c r="I361" s="61"/>
      <c r="J361" s="61"/>
      <c r="K361" s="5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</row>
    <row r="362" spans="1:139" s="28" customFormat="1" x14ac:dyDescent="0.6">
      <c r="A362" s="26"/>
      <c r="B362" s="27"/>
      <c r="F362" s="29"/>
      <c r="G362" s="29"/>
      <c r="H362" s="30"/>
      <c r="I362" s="33"/>
      <c r="J362" s="3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</row>
    <row r="363" spans="1:139" s="58" customFormat="1" x14ac:dyDescent="0.6">
      <c r="A363" s="56"/>
      <c r="B363" s="57"/>
      <c r="F363" s="59"/>
      <c r="G363" s="59"/>
      <c r="H363" s="60"/>
      <c r="I363" s="61"/>
      <c r="J363" s="61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</row>
    <row r="364" spans="1:139" s="28" customFormat="1" x14ac:dyDescent="0.6">
      <c r="A364" s="26"/>
      <c r="B364" s="27"/>
      <c r="F364" s="29"/>
      <c r="G364" s="29"/>
      <c r="H364" s="30"/>
      <c r="I364" s="33"/>
      <c r="J364" s="3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</row>
    <row r="365" spans="1:139" x14ac:dyDescent="0.6">
      <c r="A365" s="25"/>
      <c r="F365" s="42"/>
      <c r="H365" s="3"/>
    </row>
    <row r="366" spans="1:139" x14ac:dyDescent="0.6">
      <c r="A366" s="25"/>
      <c r="F366" s="42"/>
      <c r="G366" s="42"/>
      <c r="H366" s="3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  <c r="CG366" s="58"/>
      <c r="CH366" s="58"/>
      <c r="CI366" s="58"/>
      <c r="CJ366" s="58"/>
      <c r="CK366" s="58"/>
      <c r="CL366" s="58"/>
      <c r="CM366" s="58"/>
      <c r="CN366" s="58"/>
      <c r="CO366" s="58"/>
      <c r="CP366" s="58"/>
      <c r="CQ366" s="58"/>
      <c r="CR366" s="58"/>
      <c r="CS366" s="58"/>
      <c r="CT366" s="58"/>
      <c r="CU366" s="58"/>
      <c r="CV366" s="58"/>
      <c r="CW366" s="58"/>
      <c r="CX366" s="58"/>
      <c r="CY366" s="58"/>
      <c r="CZ366" s="58"/>
      <c r="DA366" s="58"/>
      <c r="DB366" s="58"/>
      <c r="DC366" s="58"/>
      <c r="DD366" s="58"/>
      <c r="DE366" s="58"/>
      <c r="DF366" s="58"/>
      <c r="DG366" s="58"/>
      <c r="DH366" s="58"/>
      <c r="DI366" s="58"/>
      <c r="DJ366" s="58"/>
      <c r="DK366" s="58"/>
      <c r="DL366" s="58"/>
      <c r="DM366" s="58"/>
      <c r="DN366" s="58"/>
      <c r="DO366" s="58"/>
      <c r="DP366" s="58"/>
      <c r="DQ366" s="58"/>
      <c r="DR366" s="58"/>
      <c r="DS366" s="58"/>
      <c r="DT366" s="58"/>
      <c r="DU366" s="58"/>
      <c r="DV366" s="58"/>
      <c r="DW366" s="58"/>
      <c r="DX366" s="58"/>
      <c r="DY366" s="58"/>
      <c r="DZ366" s="58"/>
      <c r="EA366" s="58"/>
      <c r="EB366" s="58"/>
      <c r="EC366" s="58"/>
      <c r="ED366" s="58"/>
      <c r="EE366" s="58"/>
      <c r="EF366" s="58"/>
      <c r="EG366" s="58"/>
      <c r="EH366" s="58"/>
      <c r="EI366" s="58"/>
    </row>
    <row r="367" spans="1:139" x14ac:dyDescent="0.6">
      <c r="A367" s="25"/>
      <c r="F367" s="42"/>
      <c r="G367" s="42"/>
      <c r="H367" s="3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  <c r="CG367" s="58"/>
      <c r="CH367" s="58"/>
      <c r="CI367" s="58"/>
      <c r="CJ367" s="58"/>
      <c r="CK367" s="58"/>
      <c r="CL367" s="58"/>
      <c r="CM367" s="58"/>
      <c r="CN367" s="58"/>
      <c r="CO367" s="58"/>
      <c r="CP367" s="58"/>
      <c r="CQ367" s="58"/>
      <c r="CR367" s="58"/>
      <c r="CS367" s="58"/>
      <c r="CT367" s="58"/>
      <c r="CU367" s="58"/>
      <c r="CV367" s="58"/>
      <c r="CW367" s="58"/>
      <c r="CX367" s="58"/>
      <c r="CY367" s="58"/>
      <c r="CZ367" s="58"/>
      <c r="DA367" s="58"/>
      <c r="DB367" s="58"/>
      <c r="DC367" s="58"/>
      <c r="DD367" s="58"/>
      <c r="DE367" s="58"/>
      <c r="DF367" s="58"/>
      <c r="DG367" s="58"/>
      <c r="DH367" s="58"/>
      <c r="DI367" s="58"/>
      <c r="DJ367" s="58"/>
      <c r="DK367" s="58"/>
      <c r="DL367" s="58"/>
      <c r="DM367" s="58"/>
      <c r="DN367" s="58"/>
      <c r="DO367" s="58"/>
      <c r="DP367" s="58"/>
      <c r="DQ367" s="58"/>
      <c r="DR367" s="58"/>
      <c r="DS367" s="58"/>
      <c r="DT367" s="58"/>
      <c r="DU367" s="58"/>
      <c r="DV367" s="58"/>
      <c r="DW367" s="58"/>
      <c r="DX367" s="58"/>
      <c r="DY367" s="58"/>
      <c r="DZ367" s="58"/>
      <c r="EA367" s="58"/>
      <c r="EB367" s="58"/>
      <c r="EC367" s="58"/>
      <c r="ED367" s="58"/>
      <c r="EE367" s="58"/>
      <c r="EF367" s="58"/>
      <c r="EG367" s="58"/>
      <c r="EH367" s="58"/>
      <c r="EI367" s="58"/>
    </row>
    <row r="368" spans="1:139" s="28" customFormat="1" x14ac:dyDescent="0.6">
      <c r="A368" s="56"/>
      <c r="B368" s="57"/>
      <c r="C368" s="58"/>
      <c r="D368" s="58"/>
      <c r="E368" s="58"/>
      <c r="F368" s="59"/>
      <c r="G368" s="59"/>
      <c r="H368" s="62"/>
      <c r="I368" s="61"/>
      <c r="J368" s="61"/>
      <c r="K368" s="58"/>
    </row>
    <row r="369" spans="1:139" x14ac:dyDescent="0.6">
      <c r="A369" s="25"/>
      <c r="F369" s="42"/>
      <c r="H369" s="3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</row>
    <row r="370" spans="1:139" x14ac:dyDescent="0.6">
      <c r="A370" s="25"/>
      <c r="F370" s="42"/>
      <c r="H370" s="3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</row>
    <row r="371" spans="1:139" s="58" customFormat="1" x14ac:dyDescent="0.6">
      <c r="A371" s="56"/>
      <c r="B371" s="57"/>
      <c r="F371" s="59"/>
      <c r="G371" s="60"/>
      <c r="H371" s="60"/>
      <c r="I371" s="61"/>
      <c r="J371" s="61"/>
    </row>
    <row r="372" spans="1:139" s="58" customFormat="1" x14ac:dyDescent="0.6">
      <c r="A372" s="56"/>
      <c r="B372" s="57"/>
      <c r="F372" s="59"/>
      <c r="G372" s="60"/>
      <c r="H372" s="60"/>
      <c r="I372" s="61"/>
      <c r="J372" s="61"/>
    </row>
    <row r="373" spans="1:139" s="28" customFormat="1" x14ac:dyDescent="0.6">
      <c r="A373" s="26"/>
      <c r="B373" s="27"/>
      <c r="F373" s="29"/>
      <c r="G373" s="30"/>
      <c r="H373" s="30"/>
      <c r="I373" s="33"/>
      <c r="J373" s="33"/>
    </row>
    <row r="374" spans="1:139" s="28" customFormat="1" x14ac:dyDescent="0.6">
      <c r="A374" s="26"/>
      <c r="B374" s="27"/>
      <c r="F374" s="29"/>
      <c r="G374" s="30"/>
      <c r="H374" s="30"/>
      <c r="I374" s="33"/>
      <c r="J374" s="33"/>
    </row>
    <row r="375" spans="1:139" s="58" customFormat="1" x14ac:dyDescent="0.6">
      <c r="A375" s="56"/>
      <c r="B375" s="57"/>
      <c r="F375" s="59"/>
      <c r="G375" s="60"/>
      <c r="H375" s="60"/>
      <c r="I375" s="61"/>
      <c r="J375" s="61"/>
    </row>
    <row r="376" spans="1:139" s="28" customFormat="1" x14ac:dyDescent="0.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</row>
    <row r="377" spans="1:139" s="28" customFormat="1" x14ac:dyDescent="0.6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</row>
    <row r="378" spans="1:139" s="58" customFormat="1" x14ac:dyDescent="0.6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1:139" s="28" customFormat="1" x14ac:dyDescent="0.6"/>
    <row r="380" spans="1:139" s="28" customFormat="1" x14ac:dyDescent="0.6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</row>
    <row r="381" spans="1:139" s="28" customFormat="1" x14ac:dyDescent="0.6">
      <c r="A381" s="26"/>
      <c r="B381" s="27"/>
      <c r="F381" s="29"/>
      <c r="G381" s="30"/>
      <c r="H381" s="30"/>
      <c r="I381" s="33"/>
      <c r="J381" s="33"/>
    </row>
    <row r="382" spans="1:139" s="58" customFormat="1" x14ac:dyDescent="0.6">
      <c r="A382" s="26"/>
      <c r="B382" s="27"/>
      <c r="C382" s="28"/>
      <c r="D382" s="28"/>
      <c r="E382" s="28"/>
      <c r="F382" s="29"/>
      <c r="G382" s="30"/>
      <c r="H382" s="30"/>
      <c r="I382" s="33"/>
      <c r="J382" s="33"/>
      <c r="K382" s="28"/>
    </row>
    <row r="383" spans="1:139" s="28" customFormat="1" x14ac:dyDescent="0.6">
      <c r="A383" s="56"/>
      <c r="B383" s="57"/>
      <c r="C383" s="58"/>
      <c r="D383" s="58"/>
      <c r="E383" s="58"/>
      <c r="F383" s="59"/>
      <c r="G383" s="60"/>
      <c r="H383" s="60"/>
      <c r="I383" s="61"/>
      <c r="J383" s="61"/>
      <c r="K383" s="58"/>
    </row>
    <row r="384" spans="1:139" s="28" customFormat="1" x14ac:dyDescent="0.6">
      <c r="A384" s="26"/>
      <c r="B384" s="27"/>
      <c r="F384" s="29"/>
      <c r="G384" s="30"/>
      <c r="H384" s="30"/>
      <c r="I384" s="33"/>
      <c r="J384" s="33"/>
    </row>
    <row r="385" spans="1:11" s="28" customFormat="1" x14ac:dyDescent="0.6">
      <c r="A385" s="26"/>
      <c r="B385" s="27"/>
      <c r="F385" s="29"/>
      <c r="G385" s="30"/>
      <c r="H385" s="30"/>
      <c r="I385" s="33"/>
      <c r="J385" s="33"/>
    </row>
    <row r="386" spans="1:11" s="58" customFormat="1" x14ac:dyDescent="0.6">
      <c r="A386" s="26"/>
      <c r="B386" s="27"/>
      <c r="C386" s="28"/>
      <c r="D386" s="28"/>
      <c r="E386" s="28"/>
      <c r="F386" s="29"/>
      <c r="G386" s="30"/>
      <c r="H386" s="30"/>
      <c r="I386" s="33"/>
      <c r="J386" s="33"/>
      <c r="K386" s="28"/>
    </row>
    <row r="387" spans="1:11" s="28" customFormat="1" x14ac:dyDescent="0.6">
      <c r="A387" s="56"/>
      <c r="B387" s="57"/>
      <c r="C387" s="58"/>
      <c r="D387" s="58"/>
      <c r="E387" s="58"/>
      <c r="F387" s="59"/>
      <c r="G387" s="60"/>
      <c r="H387" s="60"/>
      <c r="I387" s="61"/>
      <c r="J387" s="61"/>
      <c r="K387" s="58"/>
    </row>
    <row r="388" spans="1:11" s="28" customFormat="1" x14ac:dyDescent="0.6">
      <c r="A388" s="56"/>
      <c r="B388" s="57"/>
      <c r="C388" s="58"/>
      <c r="D388" s="58"/>
      <c r="E388" s="58"/>
      <c r="F388" s="59"/>
      <c r="G388" s="59"/>
      <c r="H388" s="62"/>
      <c r="I388" s="61"/>
      <c r="J388" s="61"/>
      <c r="K388" s="58"/>
    </row>
    <row r="389" spans="1:11" s="28" customFormat="1" x14ac:dyDescent="0.6">
      <c r="A389" s="26"/>
      <c r="B389" s="27"/>
      <c r="F389" s="29"/>
      <c r="G389" s="30"/>
      <c r="H389" s="30"/>
      <c r="I389" s="33"/>
      <c r="J389" s="33"/>
    </row>
    <row r="390" spans="1:11" s="58" customFormat="1" x14ac:dyDescent="0.6">
      <c r="A390" s="26"/>
      <c r="B390" s="27"/>
      <c r="C390" s="28"/>
      <c r="D390" s="28"/>
      <c r="E390" s="28"/>
      <c r="F390" s="29"/>
      <c r="G390" s="30"/>
      <c r="H390" s="30"/>
      <c r="I390" s="33"/>
      <c r="J390" s="33"/>
      <c r="K390" s="28"/>
    </row>
    <row r="391" spans="1:11" s="28" customFormat="1" x14ac:dyDescent="0.6">
      <c r="A391" s="56"/>
      <c r="B391" s="57"/>
      <c r="C391" s="58"/>
      <c r="D391" s="58"/>
      <c r="E391" s="58"/>
      <c r="F391" s="59"/>
      <c r="G391" s="60"/>
      <c r="H391" s="60"/>
      <c r="I391" s="61"/>
      <c r="J391" s="61"/>
      <c r="K391" s="58"/>
    </row>
    <row r="392" spans="1:11" s="28" customFormat="1" x14ac:dyDescent="0.6">
      <c r="A392" s="26"/>
      <c r="B392" s="27"/>
      <c r="F392" s="29"/>
      <c r="G392" s="30"/>
      <c r="H392" s="30"/>
      <c r="I392" s="33"/>
      <c r="J392" s="33"/>
    </row>
    <row r="393" spans="1:11" s="58" customFormat="1" x14ac:dyDescent="0.6">
      <c r="A393" s="26"/>
      <c r="B393" s="27"/>
      <c r="C393" s="28"/>
      <c r="D393" s="28"/>
      <c r="E393" s="28"/>
      <c r="F393" s="29"/>
      <c r="G393" s="30"/>
      <c r="H393" s="30"/>
      <c r="I393" s="33"/>
      <c r="J393" s="33"/>
      <c r="K393" s="28"/>
    </row>
    <row r="394" spans="1:11" s="28" customFormat="1" x14ac:dyDescent="0.6">
      <c r="A394" s="26"/>
      <c r="B394" s="27"/>
      <c r="F394" s="29"/>
      <c r="G394" s="29"/>
      <c r="H394" s="52"/>
      <c r="I394" s="33"/>
      <c r="J394" s="33"/>
    </row>
    <row r="395" spans="1:11" s="28" customFormat="1" x14ac:dyDescent="0.6">
      <c r="A395" s="56"/>
      <c r="B395" s="57"/>
      <c r="C395" s="58"/>
      <c r="D395" s="58"/>
      <c r="E395" s="58"/>
      <c r="F395" s="59"/>
      <c r="G395" s="60"/>
      <c r="H395" s="60"/>
      <c r="I395" s="61"/>
      <c r="J395" s="61"/>
      <c r="K395" s="58"/>
    </row>
    <row r="396" spans="1:11" s="58" customFormat="1" x14ac:dyDescent="0.6">
      <c r="A396" s="26"/>
      <c r="B396" s="27"/>
      <c r="C396" s="28"/>
      <c r="D396" s="28"/>
      <c r="E396" s="28"/>
      <c r="F396" s="29"/>
      <c r="G396" s="30"/>
      <c r="H396" s="30"/>
      <c r="I396" s="33"/>
      <c r="J396" s="33"/>
      <c r="K396" s="28"/>
    </row>
    <row r="397" spans="1:11" s="28" customFormat="1" x14ac:dyDescent="0.6">
      <c r="A397" s="26"/>
      <c r="B397" s="27"/>
      <c r="F397" s="29"/>
      <c r="G397" s="30"/>
      <c r="H397" s="30"/>
      <c r="I397" s="33"/>
      <c r="J397" s="33"/>
    </row>
    <row r="398" spans="1:11" s="28" customFormat="1" x14ac:dyDescent="0.6">
      <c r="A398" s="56"/>
      <c r="B398" s="57"/>
      <c r="C398" s="58"/>
      <c r="D398" s="58"/>
      <c r="E398" s="58"/>
      <c r="F398" s="59"/>
      <c r="G398" s="60"/>
      <c r="H398" s="60"/>
      <c r="I398" s="61"/>
      <c r="J398" s="61"/>
      <c r="K398" s="58"/>
    </row>
    <row r="399" spans="1:11" s="28" customFormat="1" x14ac:dyDescent="0.6">
      <c r="A399" s="26"/>
      <c r="B399" s="27"/>
      <c r="F399" s="29"/>
      <c r="G399" s="30"/>
      <c r="H399" s="30"/>
      <c r="I399" s="33"/>
      <c r="J399" s="33"/>
    </row>
    <row r="400" spans="1:11" s="58" customFormat="1" x14ac:dyDescent="0.6">
      <c r="A400" s="56"/>
      <c r="B400" s="57"/>
      <c r="F400" s="59"/>
      <c r="G400" s="59"/>
      <c r="H400" s="62"/>
      <c r="I400" s="61"/>
      <c r="J400" s="61"/>
      <c r="K400" s="28"/>
    </row>
    <row r="401" spans="1:11" s="28" customFormat="1" x14ac:dyDescent="0.6">
      <c r="A401" s="56"/>
      <c r="B401" s="57"/>
      <c r="C401" s="58"/>
      <c r="D401" s="58"/>
      <c r="E401" s="58"/>
      <c r="F401" s="59"/>
      <c r="G401" s="60"/>
      <c r="H401" s="60"/>
      <c r="I401" s="61"/>
      <c r="J401" s="61"/>
      <c r="K401" s="58"/>
    </row>
    <row r="402" spans="1:11" s="58" customFormat="1" x14ac:dyDescent="0.6">
      <c r="A402" s="26"/>
      <c r="B402" s="27"/>
      <c r="C402" s="28"/>
      <c r="D402" s="28"/>
      <c r="E402" s="28"/>
      <c r="F402" s="29"/>
      <c r="G402" s="30"/>
      <c r="H402" s="30"/>
      <c r="I402" s="33"/>
      <c r="J402" s="33"/>
      <c r="K402" s="28"/>
    </row>
    <row r="403" spans="1:11" s="28" customFormat="1" x14ac:dyDescent="0.6">
      <c r="A403" s="26"/>
      <c r="B403" s="27"/>
      <c r="F403" s="29"/>
      <c r="G403" s="30"/>
      <c r="H403" s="30"/>
      <c r="I403" s="33"/>
      <c r="J403" s="33"/>
    </row>
    <row r="404" spans="1:11" s="28" customFormat="1" x14ac:dyDescent="0.6">
      <c r="A404" s="26"/>
      <c r="B404" s="27"/>
      <c r="F404" s="29"/>
      <c r="G404" s="29"/>
      <c r="H404" s="52"/>
      <c r="I404" s="33"/>
      <c r="J404" s="33"/>
    </row>
    <row r="405" spans="1:11" s="28" customFormat="1" x14ac:dyDescent="0.6">
      <c r="A405" s="56"/>
      <c r="B405" s="57"/>
      <c r="C405" s="58"/>
      <c r="D405" s="58"/>
      <c r="E405" s="58"/>
      <c r="F405" s="59"/>
      <c r="G405" s="63"/>
      <c r="H405" s="62"/>
      <c r="I405" s="61"/>
      <c r="J405" s="61"/>
      <c r="K405" s="58"/>
    </row>
    <row r="406" spans="1:11" s="58" customFormat="1" x14ac:dyDescent="0.6">
      <c r="A406" s="26"/>
      <c r="B406" s="27"/>
      <c r="C406" s="28"/>
      <c r="D406" s="28"/>
      <c r="E406" s="28"/>
      <c r="F406" s="29"/>
      <c r="G406" s="30"/>
      <c r="H406" s="30"/>
      <c r="I406" s="33"/>
      <c r="J406" s="33"/>
      <c r="K406" s="28"/>
    </row>
    <row r="407" spans="1:11" s="28" customFormat="1" x14ac:dyDescent="0.6">
      <c r="A407" s="56"/>
      <c r="B407" s="57"/>
      <c r="C407" s="58"/>
      <c r="D407" s="58"/>
      <c r="E407" s="58"/>
      <c r="F407" s="59"/>
      <c r="G407" s="63"/>
      <c r="H407" s="60"/>
      <c r="I407" s="61"/>
      <c r="J407" s="61"/>
      <c r="K407" s="58"/>
    </row>
    <row r="408" spans="1:11" s="28" customFormat="1" x14ac:dyDescent="0.6">
      <c r="A408" s="26"/>
      <c r="B408" s="27"/>
      <c r="F408" s="29"/>
      <c r="G408" s="32"/>
      <c r="H408" s="30"/>
      <c r="I408" s="33"/>
      <c r="J408" s="33"/>
    </row>
    <row r="409" spans="1:11" s="28" customFormat="1" x14ac:dyDescent="0.6">
      <c r="A409" s="26"/>
      <c r="B409" s="27"/>
      <c r="F409" s="29"/>
      <c r="G409" s="32"/>
      <c r="H409" s="30"/>
      <c r="I409" s="33"/>
      <c r="J409" s="33"/>
    </row>
    <row r="410" spans="1:11" s="28" customFormat="1" x14ac:dyDescent="0.6">
      <c r="A410" s="26"/>
      <c r="B410" s="27"/>
      <c r="F410" s="29"/>
      <c r="G410" s="30"/>
      <c r="H410" s="30"/>
      <c r="I410" s="33"/>
      <c r="J410" s="33"/>
    </row>
    <row r="411" spans="1:11" s="58" customFormat="1" x14ac:dyDescent="0.6">
      <c r="A411" s="56"/>
      <c r="B411" s="57"/>
      <c r="F411" s="59"/>
      <c r="G411" s="60"/>
      <c r="H411" s="60"/>
      <c r="I411" s="61"/>
      <c r="J411" s="61"/>
    </row>
    <row r="412" spans="1:11" s="28" customFormat="1" x14ac:dyDescent="0.6">
      <c r="A412" s="26"/>
      <c r="B412" s="27"/>
      <c r="F412" s="29"/>
      <c r="G412" s="30"/>
      <c r="H412" s="30"/>
      <c r="I412" s="33"/>
      <c r="J412" s="33"/>
    </row>
    <row r="413" spans="1:11" s="58" customFormat="1" x14ac:dyDescent="0.6">
      <c r="A413" s="26"/>
      <c r="B413" s="27"/>
      <c r="C413" s="28"/>
      <c r="D413" s="28"/>
      <c r="E413" s="28"/>
      <c r="F413" s="29"/>
      <c r="G413" s="30"/>
      <c r="H413" s="30"/>
      <c r="I413" s="33"/>
      <c r="J413" s="33"/>
      <c r="K413" s="28"/>
    </row>
    <row r="414" spans="1:11" s="58" customFormat="1" x14ac:dyDescent="0.6">
      <c r="A414" s="26"/>
      <c r="B414" s="27"/>
      <c r="C414" s="28"/>
      <c r="D414" s="28"/>
      <c r="E414" s="28"/>
      <c r="F414" s="29"/>
      <c r="G414" s="30"/>
      <c r="H414" s="30"/>
      <c r="I414" s="33"/>
      <c r="J414" s="33"/>
      <c r="K414" s="28"/>
    </row>
    <row r="415" spans="1:11" s="28" customFormat="1" x14ac:dyDescent="0.6">
      <c r="A415" s="26"/>
      <c r="B415" s="27"/>
      <c r="F415" s="29"/>
      <c r="G415" s="30"/>
      <c r="H415" s="30"/>
      <c r="I415" s="33"/>
      <c r="J415" s="33"/>
    </row>
    <row r="416" spans="1:11" s="58" customFormat="1" x14ac:dyDescent="0.6">
      <c r="A416" s="56"/>
      <c r="B416" s="57"/>
      <c r="F416" s="59"/>
      <c r="G416" s="60"/>
      <c r="H416" s="60"/>
      <c r="I416" s="61"/>
      <c r="J416" s="61"/>
    </row>
    <row r="417" spans="1:11" s="28" customFormat="1" x14ac:dyDescent="0.6">
      <c r="A417" s="26"/>
      <c r="B417" s="27"/>
      <c r="F417" s="29"/>
      <c r="G417" s="30"/>
      <c r="H417" s="30"/>
      <c r="I417" s="33"/>
      <c r="J417" s="33"/>
    </row>
    <row r="418" spans="1:11" s="58" customFormat="1" x14ac:dyDescent="0.6">
      <c r="A418" s="56"/>
      <c r="B418" s="57"/>
      <c r="F418" s="59"/>
      <c r="G418" s="60"/>
      <c r="H418" s="60"/>
      <c r="I418" s="61"/>
      <c r="J418" s="61"/>
    </row>
    <row r="419" spans="1:11" s="28" customFormat="1" x14ac:dyDescent="0.6">
      <c r="A419" s="56"/>
      <c r="B419" s="57"/>
      <c r="C419" s="58"/>
      <c r="D419" s="58"/>
      <c r="E419" s="58"/>
      <c r="F419" s="59"/>
      <c r="G419" s="60"/>
      <c r="H419" s="60"/>
      <c r="I419" s="61"/>
      <c r="J419" s="61"/>
      <c r="K419" s="58"/>
    </row>
    <row r="420" spans="1:11" s="28" customFormat="1" x14ac:dyDescent="0.6">
      <c r="A420" s="26"/>
      <c r="B420" s="27"/>
      <c r="F420" s="29"/>
      <c r="G420" s="30"/>
      <c r="H420" s="30"/>
      <c r="I420" s="33"/>
      <c r="J420" s="33"/>
    </row>
    <row r="421" spans="1:11" s="28" customFormat="1" x14ac:dyDescent="0.6">
      <c r="A421" s="56"/>
      <c r="B421" s="57"/>
      <c r="C421" s="58"/>
      <c r="D421" s="58"/>
      <c r="E421" s="58"/>
      <c r="F421" s="59"/>
      <c r="G421" s="60"/>
      <c r="H421" s="60"/>
      <c r="I421" s="61"/>
      <c r="J421" s="61"/>
      <c r="K421" s="58"/>
    </row>
    <row r="422" spans="1:11" s="28" customFormat="1" x14ac:dyDescent="0.6">
      <c r="A422" s="26"/>
      <c r="B422" s="27"/>
      <c r="F422" s="29"/>
      <c r="G422" s="30"/>
      <c r="H422" s="30"/>
      <c r="I422" s="33"/>
      <c r="J422" s="33"/>
    </row>
    <row r="423" spans="1:11" s="28" customFormat="1" x14ac:dyDescent="0.6">
      <c r="A423" s="56"/>
      <c r="B423" s="57"/>
      <c r="C423" s="58"/>
      <c r="D423" s="58"/>
      <c r="E423" s="58"/>
      <c r="F423" s="59"/>
      <c r="G423" s="60"/>
      <c r="H423" s="60"/>
      <c r="I423" s="61"/>
      <c r="J423" s="61"/>
      <c r="K423" s="58"/>
    </row>
    <row r="424" spans="1:11" s="28" customFormat="1" x14ac:dyDescent="0.6">
      <c r="A424" s="26"/>
      <c r="B424" s="27"/>
      <c r="F424" s="29"/>
      <c r="G424" s="30"/>
      <c r="H424" s="30"/>
      <c r="I424" s="33"/>
      <c r="J424" s="33"/>
    </row>
    <row r="425" spans="1:11" s="28" customFormat="1" x14ac:dyDescent="0.6">
      <c r="A425" s="26"/>
      <c r="B425" s="27"/>
      <c r="F425" s="29"/>
      <c r="G425" s="30"/>
      <c r="H425" s="30"/>
      <c r="I425" s="33"/>
      <c r="J425" s="33"/>
    </row>
    <row r="426" spans="1:11" s="28" customFormat="1" x14ac:dyDescent="0.6">
      <c r="A426" s="26"/>
      <c r="B426" s="27"/>
      <c r="F426" s="29"/>
      <c r="G426" s="30"/>
      <c r="H426" s="30"/>
      <c r="I426" s="33"/>
      <c r="J426" s="33"/>
    </row>
    <row r="427" spans="1:11" s="28" customFormat="1" x14ac:dyDescent="0.6">
      <c r="A427" s="26"/>
      <c r="B427" s="27"/>
      <c r="F427" s="29"/>
      <c r="G427" s="30"/>
      <c r="H427" s="30"/>
      <c r="I427" s="33"/>
      <c r="J427" s="33"/>
    </row>
    <row r="428" spans="1:11" s="28" customFormat="1" x14ac:dyDescent="0.6">
      <c r="A428" s="26"/>
      <c r="B428" s="27"/>
      <c r="F428" s="29"/>
      <c r="G428" s="30"/>
      <c r="H428" s="30"/>
      <c r="I428" s="33"/>
      <c r="J428" s="33"/>
    </row>
    <row r="429" spans="1:11" s="28" customFormat="1" x14ac:dyDescent="0.6">
      <c r="A429" s="26"/>
      <c r="B429" s="27"/>
      <c r="F429" s="29"/>
      <c r="G429" s="30"/>
      <c r="H429" s="30"/>
      <c r="I429" s="33"/>
      <c r="J429" s="33"/>
    </row>
    <row r="430" spans="1:11" s="28" customFormat="1" x14ac:dyDescent="0.6">
      <c r="A430" s="26"/>
      <c r="B430" s="27"/>
      <c r="F430" s="29"/>
      <c r="G430" s="30"/>
      <c r="H430" s="30"/>
      <c r="I430" s="33"/>
      <c r="J430" s="33"/>
    </row>
    <row r="431" spans="1:11" s="28" customFormat="1" x14ac:dyDescent="0.6">
      <c r="A431" s="26"/>
      <c r="B431" s="27"/>
      <c r="F431" s="29"/>
      <c r="G431" s="30"/>
      <c r="H431" s="30"/>
      <c r="I431" s="33"/>
      <c r="J431" s="33"/>
    </row>
    <row r="432" spans="1:11" s="28" customFormat="1" x14ac:dyDescent="0.6">
      <c r="A432" s="26"/>
      <c r="B432" s="27"/>
      <c r="F432" s="29"/>
      <c r="G432" s="30"/>
      <c r="H432" s="30"/>
      <c r="I432" s="33"/>
      <c r="J432" s="33"/>
    </row>
    <row r="433" spans="1:11" s="28" customFormat="1" x14ac:dyDescent="0.6">
      <c r="A433" s="26"/>
      <c r="B433" s="27"/>
      <c r="F433" s="29"/>
      <c r="G433" s="30"/>
      <c r="H433" s="30"/>
      <c r="I433" s="33"/>
      <c r="J433" s="33"/>
    </row>
    <row r="434" spans="1:11" s="28" customFormat="1" x14ac:dyDescent="0.6">
      <c r="A434" s="26"/>
      <c r="B434" s="27"/>
      <c r="F434" s="29"/>
      <c r="G434" s="30"/>
      <c r="H434" s="30"/>
      <c r="I434" s="33"/>
      <c r="J434" s="33"/>
    </row>
    <row r="435" spans="1:11" s="28" customFormat="1" x14ac:dyDescent="0.6">
      <c r="A435" s="26"/>
      <c r="B435" s="27"/>
      <c r="F435" s="29"/>
      <c r="G435" s="30"/>
      <c r="H435" s="30"/>
      <c r="I435" s="33"/>
      <c r="J435" s="33"/>
    </row>
    <row r="436" spans="1:11" s="28" customFormat="1" x14ac:dyDescent="0.6">
      <c r="A436" s="26"/>
      <c r="B436" s="27"/>
      <c r="F436" s="29"/>
      <c r="G436" s="30"/>
      <c r="H436" s="30"/>
      <c r="I436" s="33"/>
      <c r="J436" s="33"/>
    </row>
    <row r="437" spans="1:11" x14ac:dyDescent="0.6">
      <c r="A437" s="26"/>
      <c r="B437" s="27"/>
      <c r="C437" s="28"/>
      <c r="D437" s="28"/>
      <c r="E437" s="28"/>
      <c r="F437" s="29"/>
      <c r="G437" s="30"/>
      <c r="H437" s="30"/>
      <c r="I437" s="33"/>
      <c r="J437" s="33"/>
      <c r="K437" s="28"/>
    </row>
    <row r="438" spans="1:11" x14ac:dyDescent="0.6">
      <c r="A438" s="26"/>
      <c r="B438" s="27"/>
      <c r="C438" s="28"/>
      <c r="D438" s="28"/>
      <c r="E438" s="28"/>
      <c r="F438" s="29"/>
      <c r="G438" s="30"/>
      <c r="H438" s="30"/>
      <c r="I438" s="33"/>
      <c r="J438" s="33"/>
      <c r="K438" s="28"/>
    </row>
    <row r="439" spans="1:11" x14ac:dyDescent="0.6">
      <c r="A439" s="26"/>
      <c r="B439" s="27"/>
      <c r="C439" s="28"/>
      <c r="D439" s="28"/>
      <c r="E439" s="28"/>
      <c r="F439" s="29"/>
      <c r="G439" s="30"/>
      <c r="H439" s="30"/>
      <c r="I439" s="33"/>
      <c r="J439" s="33"/>
      <c r="K439" s="28"/>
    </row>
    <row r="440" spans="1:11" x14ac:dyDescent="0.6">
      <c r="A440" s="26"/>
      <c r="B440" s="27"/>
      <c r="C440" s="28"/>
      <c r="D440" s="28"/>
      <c r="E440" s="28"/>
      <c r="F440" s="29"/>
      <c r="G440" s="30"/>
      <c r="H440" s="30"/>
      <c r="I440" s="33"/>
      <c r="J440" s="33"/>
      <c r="K440" s="28"/>
    </row>
    <row r="441" spans="1:11" x14ac:dyDescent="0.6">
      <c r="A441" s="26"/>
      <c r="B441" s="27"/>
      <c r="C441" s="28"/>
      <c r="D441" s="28"/>
      <c r="E441" s="28"/>
      <c r="F441" s="29"/>
      <c r="G441" s="30"/>
      <c r="H441" s="30"/>
      <c r="I441" s="33"/>
      <c r="J441" s="33"/>
      <c r="K441" s="28"/>
    </row>
    <row r="442" spans="1:11" x14ac:dyDescent="0.6">
      <c r="B442" s="6"/>
      <c r="H442" s="5"/>
    </row>
    <row r="443" spans="1:11" x14ac:dyDescent="0.6">
      <c r="A443" s="5" t="s">
        <v>67</v>
      </c>
      <c r="B443" s="6"/>
      <c r="C443" s="10"/>
      <c r="D443" s="10"/>
      <c r="E443" s="5"/>
      <c r="F443" s="7"/>
    </row>
    <row r="444" spans="1:11" x14ac:dyDescent="0.6">
      <c r="A444" s="5" t="s">
        <v>68</v>
      </c>
      <c r="B444" s="6"/>
      <c r="C444" s="10"/>
      <c r="D444" s="10"/>
      <c r="E444" s="5"/>
      <c r="F444" s="7"/>
    </row>
    <row r="445" spans="1:11" x14ac:dyDescent="0.6">
      <c r="A445" s="5" t="s">
        <v>69</v>
      </c>
      <c r="B445" s="6"/>
      <c r="C445" s="10"/>
      <c r="D445" s="10"/>
      <c r="E445" s="5"/>
      <c r="F445" s="7"/>
    </row>
    <row r="446" spans="1:11" x14ac:dyDescent="0.6">
      <c r="A446" s="5" t="s">
        <v>70</v>
      </c>
      <c r="B446" s="6"/>
      <c r="C446" s="10"/>
      <c r="D446" s="10"/>
      <c r="E446" s="5"/>
      <c r="F446" s="7"/>
    </row>
    <row r="447" spans="1:11" x14ac:dyDescent="0.6">
      <c r="A447" s="5" t="s">
        <v>71</v>
      </c>
      <c r="C447" s="10"/>
      <c r="D447" s="10"/>
      <c r="E447" s="5"/>
      <c r="F447" s="7"/>
    </row>
    <row r="448" spans="1:11" x14ac:dyDescent="0.6">
      <c r="A448" s="5"/>
      <c r="H448" s="5"/>
    </row>
    <row r="449" spans="1:255" x14ac:dyDescent="0.6">
      <c r="B449" s="21"/>
    </row>
    <row r="450" spans="1:255" x14ac:dyDescent="0.6">
      <c r="A450" s="5"/>
      <c r="B450" s="21"/>
    </row>
    <row r="451" spans="1:255" x14ac:dyDescent="0.6">
      <c r="A451" s="5"/>
      <c r="B451" s="21"/>
    </row>
    <row r="452" spans="1:255" x14ac:dyDescent="0.6">
      <c r="A452" s="64"/>
      <c r="B452" s="21"/>
    </row>
    <row r="453" spans="1:255" x14ac:dyDescent="0.6">
      <c r="A453" s="5"/>
      <c r="B453" s="21"/>
    </row>
    <row r="454" spans="1:255" x14ac:dyDescent="0.6">
      <c r="A454" s="5"/>
      <c r="B454" s="21"/>
    </row>
    <row r="455" spans="1:255" x14ac:dyDescent="0.6">
      <c r="B455" s="21"/>
    </row>
    <row r="456" spans="1:255" x14ac:dyDescent="0.6">
      <c r="B456" s="24"/>
      <c r="D456" s="21"/>
      <c r="F456" s="21"/>
      <c r="G456" s="1"/>
      <c r="H456" s="21"/>
      <c r="I456" s="1"/>
      <c r="J456" s="1"/>
      <c r="K456" s="21"/>
    </row>
    <row r="457" spans="1:255" x14ac:dyDescent="0.6">
      <c r="A457" s="5"/>
      <c r="B457" s="21"/>
      <c r="C457" s="5"/>
      <c r="D457" s="24"/>
      <c r="E457" s="5"/>
      <c r="F457" s="24"/>
      <c r="G457" s="5"/>
      <c r="H457" s="24"/>
      <c r="I457" s="5"/>
      <c r="J457" s="5"/>
      <c r="K457" s="24"/>
    </row>
    <row r="458" spans="1:255" x14ac:dyDescent="0.6">
      <c r="B458" s="21"/>
      <c r="D458" s="21"/>
      <c r="F458" s="21"/>
      <c r="G458" s="1"/>
      <c r="H458" s="21"/>
      <c r="I458" s="1"/>
      <c r="J458" s="1"/>
      <c r="K458" s="21"/>
    </row>
    <row r="459" spans="1:255" x14ac:dyDescent="0.6">
      <c r="A459" s="65"/>
      <c r="B459" s="21"/>
      <c r="M459" s="21"/>
      <c r="O459" s="21"/>
      <c r="Q459" s="21"/>
      <c r="S459" s="21"/>
      <c r="U459" s="21"/>
      <c r="W459" s="21"/>
      <c r="Y459" s="21"/>
      <c r="AA459" s="21"/>
      <c r="AC459" s="21"/>
      <c r="AE459" s="21"/>
      <c r="AG459" s="21"/>
      <c r="AI459" s="21"/>
      <c r="AK459" s="21"/>
      <c r="AM459" s="21"/>
      <c r="AO459" s="21"/>
      <c r="AQ459" s="21"/>
      <c r="AS459" s="21"/>
      <c r="AU459" s="21"/>
      <c r="AW459" s="21"/>
      <c r="AY459" s="21"/>
      <c r="BA459" s="21"/>
      <c r="BC459" s="21"/>
      <c r="BE459" s="21"/>
      <c r="BG459" s="21"/>
      <c r="BI459" s="21"/>
      <c r="BK459" s="21"/>
      <c r="BM459" s="21"/>
      <c r="BO459" s="21"/>
      <c r="BQ459" s="21"/>
      <c r="BS459" s="21"/>
      <c r="BU459" s="21"/>
      <c r="BW459" s="21"/>
      <c r="BY459" s="21"/>
      <c r="CA459" s="21"/>
      <c r="CC459" s="21"/>
      <c r="CE459" s="21"/>
      <c r="CG459" s="21"/>
      <c r="CI459" s="21"/>
      <c r="CK459" s="21"/>
      <c r="CM459" s="21"/>
      <c r="CO459" s="21"/>
      <c r="CQ459" s="21"/>
      <c r="CS459" s="21"/>
      <c r="CU459" s="21"/>
      <c r="CW459" s="21"/>
      <c r="CY459" s="21"/>
      <c r="DA459" s="21"/>
      <c r="DC459" s="21"/>
      <c r="DE459" s="21"/>
      <c r="DG459" s="21"/>
      <c r="DI459" s="21"/>
      <c r="DK459" s="21"/>
      <c r="DM459" s="21"/>
      <c r="DO459" s="21"/>
      <c r="DQ459" s="21"/>
      <c r="DS459" s="21"/>
      <c r="DU459" s="21"/>
      <c r="DW459" s="21"/>
      <c r="DY459" s="21"/>
      <c r="EA459" s="21"/>
      <c r="EC459" s="21"/>
      <c r="EE459" s="21"/>
      <c r="EG459" s="21"/>
      <c r="EI459" s="21"/>
      <c r="EK459" s="21"/>
      <c r="EM459" s="21"/>
      <c r="EO459" s="21"/>
      <c r="EQ459" s="21"/>
      <c r="ES459" s="21"/>
      <c r="EU459" s="21"/>
      <c r="EW459" s="21"/>
      <c r="EY459" s="21"/>
      <c r="FA459" s="21"/>
      <c r="FC459" s="21"/>
      <c r="FE459" s="21"/>
      <c r="FG459" s="21"/>
      <c r="FI459" s="21"/>
      <c r="FK459" s="21"/>
      <c r="FM459" s="21"/>
      <c r="FO459" s="21"/>
      <c r="FQ459" s="21"/>
      <c r="FS459" s="21"/>
      <c r="FU459" s="21"/>
      <c r="FW459" s="21"/>
      <c r="FY459" s="21"/>
      <c r="GA459" s="21"/>
      <c r="GC459" s="21"/>
      <c r="GE459" s="21"/>
      <c r="GG459" s="21"/>
      <c r="GI459" s="21"/>
      <c r="GK459" s="21"/>
      <c r="GM459" s="21"/>
      <c r="GO459" s="21"/>
      <c r="GQ459" s="21"/>
      <c r="GS459" s="21"/>
      <c r="GU459" s="21"/>
      <c r="GW459" s="21"/>
      <c r="GY459" s="21"/>
      <c r="HA459" s="21"/>
      <c r="HC459" s="21"/>
      <c r="HE459" s="21"/>
      <c r="HG459" s="21"/>
      <c r="HI459" s="21"/>
      <c r="HK459" s="21"/>
      <c r="HM459" s="21"/>
      <c r="HO459" s="21"/>
      <c r="HQ459" s="21"/>
      <c r="HS459" s="21"/>
      <c r="HU459" s="21"/>
      <c r="HW459" s="21"/>
      <c r="HY459" s="21"/>
      <c r="IA459" s="21"/>
      <c r="IC459" s="21"/>
      <c r="IE459" s="21"/>
      <c r="IG459" s="21"/>
      <c r="II459" s="21"/>
      <c r="IK459" s="21"/>
      <c r="IM459" s="21"/>
      <c r="IO459" s="21"/>
      <c r="IQ459" s="21"/>
      <c r="IS459" s="21"/>
      <c r="IU459" s="21"/>
    </row>
    <row r="460" spans="1:255" s="5" customFormat="1" x14ac:dyDescent="0.6">
      <c r="A460" s="1"/>
      <c r="B460" s="21"/>
      <c r="C460" s="1"/>
      <c r="D460" s="1"/>
      <c r="E460" s="1"/>
      <c r="F460" s="3"/>
      <c r="G460" s="3"/>
      <c r="H460" s="1"/>
      <c r="I460" s="4"/>
      <c r="J460" s="4"/>
      <c r="K460" s="1"/>
      <c r="M460" s="24"/>
      <c r="O460" s="24"/>
      <c r="Q460" s="24"/>
      <c r="S460" s="24"/>
      <c r="U460" s="24"/>
      <c r="W460" s="24"/>
      <c r="Y460" s="24"/>
      <c r="AA460" s="24"/>
      <c r="AC460" s="24"/>
      <c r="AE460" s="24"/>
      <c r="AG460" s="24"/>
      <c r="AI460" s="24"/>
      <c r="AK460" s="24"/>
      <c r="AM460" s="24"/>
      <c r="AO460" s="24"/>
      <c r="AQ460" s="24"/>
      <c r="AS460" s="24"/>
      <c r="AU460" s="24"/>
      <c r="AW460" s="24"/>
      <c r="AY460" s="24"/>
      <c r="BA460" s="24"/>
      <c r="BC460" s="24"/>
      <c r="BE460" s="24"/>
      <c r="BG460" s="24"/>
      <c r="BI460" s="24"/>
      <c r="BK460" s="24"/>
      <c r="BM460" s="24"/>
      <c r="BO460" s="24"/>
      <c r="BQ460" s="24"/>
      <c r="BS460" s="24"/>
      <c r="BU460" s="24"/>
      <c r="BW460" s="24"/>
      <c r="BY460" s="24"/>
      <c r="CA460" s="24"/>
      <c r="CC460" s="24"/>
      <c r="CE460" s="24"/>
      <c r="CG460" s="24"/>
      <c r="CI460" s="24"/>
      <c r="CK460" s="24"/>
      <c r="CM460" s="24"/>
      <c r="CO460" s="24"/>
      <c r="CQ460" s="24"/>
      <c r="CS460" s="24"/>
      <c r="CU460" s="24"/>
      <c r="CW460" s="24"/>
      <c r="CY460" s="24"/>
      <c r="DA460" s="24"/>
      <c r="DC460" s="24"/>
      <c r="DE460" s="24"/>
      <c r="DG460" s="24"/>
      <c r="DI460" s="24"/>
      <c r="DK460" s="24"/>
      <c r="DM460" s="24"/>
      <c r="DO460" s="24"/>
      <c r="DQ460" s="24"/>
      <c r="DS460" s="24"/>
      <c r="DU460" s="24"/>
      <c r="DW460" s="24"/>
      <c r="DY460" s="24"/>
      <c r="EA460" s="24"/>
      <c r="EC460" s="24"/>
      <c r="EE460" s="24"/>
      <c r="EG460" s="24"/>
      <c r="EI460" s="24"/>
      <c r="EK460" s="24"/>
      <c r="EM460" s="24"/>
      <c r="EO460" s="24"/>
      <c r="EQ460" s="24"/>
      <c r="ES460" s="24"/>
      <c r="EU460" s="24"/>
      <c r="EW460" s="24"/>
      <c r="EY460" s="24"/>
      <c r="FA460" s="24"/>
      <c r="FC460" s="24"/>
      <c r="FE460" s="24"/>
      <c r="FG460" s="24"/>
      <c r="FI460" s="24"/>
      <c r="FK460" s="24"/>
      <c r="FM460" s="24"/>
      <c r="FO460" s="24"/>
      <c r="FQ460" s="24"/>
      <c r="FS460" s="24"/>
      <c r="FU460" s="24"/>
      <c r="FW460" s="24"/>
      <c r="FY460" s="24"/>
      <c r="GA460" s="24"/>
      <c r="GC460" s="24"/>
      <c r="GE460" s="24"/>
      <c r="GG460" s="24"/>
      <c r="GI460" s="24"/>
      <c r="GK460" s="24"/>
      <c r="GM460" s="24"/>
      <c r="GO460" s="24"/>
      <c r="GQ460" s="24"/>
      <c r="GS460" s="24"/>
      <c r="GU460" s="24"/>
      <c r="GW460" s="24"/>
      <c r="GY460" s="24"/>
      <c r="HA460" s="24"/>
      <c r="HC460" s="24"/>
      <c r="HE460" s="24"/>
      <c r="HG460" s="24"/>
      <c r="HI460" s="24"/>
      <c r="HK460" s="24"/>
      <c r="HM460" s="24"/>
      <c r="HO460" s="24"/>
      <c r="HQ460" s="24"/>
      <c r="HS460" s="24"/>
      <c r="HU460" s="24"/>
      <c r="HW460" s="24"/>
      <c r="HY460" s="24"/>
      <c r="IA460" s="24"/>
      <c r="IC460" s="24"/>
      <c r="IE460" s="24"/>
      <c r="IG460" s="24"/>
      <c r="II460" s="24"/>
      <c r="IK460" s="24"/>
      <c r="IM460" s="24"/>
      <c r="IO460" s="24"/>
      <c r="IQ460" s="24"/>
      <c r="IS460" s="24"/>
      <c r="IU460" s="24"/>
    </row>
    <row r="461" spans="1:255" x14ac:dyDescent="0.6">
      <c r="B461" s="21"/>
      <c r="M461" s="21"/>
      <c r="O461" s="21"/>
      <c r="Q461" s="21"/>
      <c r="S461" s="21"/>
      <c r="U461" s="21"/>
      <c r="W461" s="21"/>
      <c r="Y461" s="21"/>
      <c r="AA461" s="21"/>
      <c r="AC461" s="21"/>
      <c r="AE461" s="21"/>
      <c r="AG461" s="21"/>
      <c r="AI461" s="21"/>
      <c r="AK461" s="21"/>
      <c r="AM461" s="21"/>
      <c r="AO461" s="21"/>
      <c r="AQ461" s="21"/>
      <c r="AS461" s="21"/>
      <c r="AU461" s="21"/>
      <c r="AW461" s="21"/>
      <c r="AY461" s="21"/>
      <c r="BA461" s="21"/>
      <c r="BC461" s="21"/>
      <c r="BE461" s="21"/>
      <c r="BG461" s="21"/>
      <c r="BI461" s="21"/>
      <c r="BK461" s="21"/>
      <c r="BM461" s="21"/>
      <c r="BO461" s="21"/>
      <c r="BQ461" s="21"/>
      <c r="BS461" s="21"/>
      <c r="BU461" s="21"/>
      <c r="BW461" s="21"/>
      <c r="BY461" s="21"/>
      <c r="CA461" s="21"/>
      <c r="CC461" s="21"/>
      <c r="CE461" s="21"/>
      <c r="CG461" s="21"/>
      <c r="CI461" s="21"/>
      <c r="CK461" s="21"/>
      <c r="CM461" s="21"/>
      <c r="CO461" s="21"/>
      <c r="CQ461" s="21"/>
      <c r="CS461" s="21"/>
      <c r="CU461" s="21"/>
      <c r="CW461" s="21"/>
      <c r="CY461" s="21"/>
      <c r="DA461" s="21"/>
      <c r="DC461" s="21"/>
      <c r="DE461" s="21"/>
      <c r="DG461" s="21"/>
      <c r="DI461" s="21"/>
      <c r="DK461" s="21"/>
      <c r="DM461" s="21"/>
      <c r="DO461" s="21"/>
      <c r="DQ461" s="21"/>
      <c r="DS461" s="21"/>
      <c r="DU461" s="21"/>
      <c r="DW461" s="21"/>
      <c r="DY461" s="21"/>
      <c r="EA461" s="21"/>
      <c r="EC461" s="21"/>
      <c r="EE461" s="21"/>
      <c r="EG461" s="21"/>
      <c r="EI461" s="21"/>
      <c r="EK461" s="21"/>
      <c r="EM461" s="21"/>
      <c r="EO461" s="21"/>
      <c r="EQ461" s="21"/>
      <c r="ES461" s="21"/>
      <c r="EU461" s="21"/>
      <c r="EW461" s="21"/>
      <c r="EY461" s="21"/>
      <c r="FA461" s="21"/>
      <c r="FC461" s="21"/>
      <c r="FE461" s="21"/>
      <c r="FG461" s="21"/>
      <c r="FI461" s="21"/>
      <c r="FK461" s="21"/>
      <c r="FM461" s="21"/>
      <c r="FO461" s="21"/>
      <c r="FQ461" s="21"/>
      <c r="FS461" s="21"/>
      <c r="FU461" s="21"/>
      <c r="FW461" s="21"/>
      <c r="FY461" s="21"/>
      <c r="GA461" s="21"/>
      <c r="GC461" s="21"/>
      <c r="GE461" s="21"/>
      <c r="GG461" s="21"/>
      <c r="GI461" s="21"/>
      <c r="GK461" s="21"/>
      <c r="GM461" s="21"/>
      <c r="GO461" s="21"/>
      <c r="GQ461" s="21"/>
      <c r="GS461" s="21"/>
      <c r="GU461" s="21"/>
      <c r="GW461" s="21"/>
      <c r="GY461" s="21"/>
      <c r="HA461" s="21"/>
      <c r="HC461" s="21"/>
      <c r="HE461" s="21"/>
      <c r="HG461" s="21"/>
      <c r="HI461" s="21"/>
      <c r="HK461" s="21"/>
      <c r="HM461" s="21"/>
      <c r="HO461" s="21"/>
      <c r="HQ461" s="21"/>
      <c r="HS461" s="21"/>
      <c r="HU461" s="21"/>
      <c r="HW461" s="21"/>
      <c r="HY461" s="21"/>
      <c r="IA461" s="21"/>
      <c r="IC461" s="21"/>
      <c r="IE461" s="21"/>
      <c r="IG461" s="21"/>
      <c r="II461" s="21"/>
      <c r="IK461" s="21"/>
      <c r="IM461" s="21"/>
      <c r="IO461" s="21"/>
      <c r="IQ461" s="21"/>
      <c r="IS461" s="21"/>
      <c r="IU461" s="21"/>
    </row>
    <row r="462" spans="1:255" x14ac:dyDescent="0.6">
      <c r="B462" s="21"/>
    </row>
    <row r="463" spans="1:255" x14ac:dyDescent="0.6">
      <c r="B463" s="66"/>
    </row>
    <row r="464" spans="1:255" x14ac:dyDescent="0.6">
      <c r="B464" s="21"/>
    </row>
    <row r="465" spans="2:10" x14ac:dyDescent="0.6">
      <c r="B465" s="21"/>
    </row>
    <row r="466" spans="2:10" x14ac:dyDescent="0.6">
      <c r="B466" s="67"/>
    </row>
    <row r="467" spans="2:10" x14ac:dyDescent="0.6">
      <c r="B467" s="67"/>
    </row>
    <row r="468" spans="2:10" x14ac:dyDescent="0.6">
      <c r="B468" s="67"/>
      <c r="F468" s="1"/>
      <c r="G468" s="1"/>
      <c r="I468" s="1"/>
      <c r="J468" s="1"/>
    </row>
    <row r="469" spans="2:10" x14ac:dyDescent="0.6">
      <c r="B469" s="67"/>
      <c r="F469" s="1"/>
      <c r="G469" s="1"/>
      <c r="I469" s="1"/>
      <c r="J469" s="1"/>
    </row>
  </sheetData>
  <sheetProtection selectLockedCells="1" selectUnlockedCells="1"/>
  <phoneticPr fontId="0" type="noConversion"/>
  <printOptions headings="1" gridLine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zoomScaleNormal="100" workbookViewId="0"/>
  </sheetViews>
  <sheetFormatPr defaultColWidth="8.6640625" defaultRowHeight="14.4" x14ac:dyDescent="0.3"/>
  <cols>
    <col min="1" max="1" width="30.109375" style="68" customWidth="1"/>
    <col min="2" max="2" width="21.44140625" style="68" customWidth="1"/>
    <col min="3" max="16384" width="8.6640625" style="68"/>
  </cols>
  <sheetData>
    <row r="2" spans="1:2" ht="23.4" x14ac:dyDescent="0.45">
      <c r="A2" s="69" t="s">
        <v>72</v>
      </c>
      <c r="B2" s="70">
        <v>0.6</v>
      </c>
    </row>
    <row r="3" spans="1:2" ht="23.4" x14ac:dyDescent="0.45">
      <c r="A3" s="69" t="s">
        <v>73</v>
      </c>
      <c r="B3" s="70">
        <v>0.2</v>
      </c>
    </row>
    <row r="4" spans="1:2" ht="23.4" x14ac:dyDescent="0.45">
      <c r="A4" s="69" t="s">
        <v>74</v>
      </c>
      <c r="B4" s="70">
        <v>0.2</v>
      </c>
    </row>
    <row r="5" spans="1:2" ht="23.4" x14ac:dyDescent="0.45">
      <c r="A5" s="69" t="s">
        <v>75</v>
      </c>
      <c r="B5" s="70">
        <v>0.316</v>
      </c>
    </row>
    <row r="6" spans="1:2" ht="23.4" x14ac:dyDescent="0.45">
      <c r="A6" s="69" t="s">
        <v>76</v>
      </c>
      <c r="B6" s="70">
        <v>0.05</v>
      </c>
    </row>
    <row r="7" spans="1:2" ht="23.4" x14ac:dyDescent="0.45">
      <c r="B7" s="70"/>
    </row>
    <row r="8" spans="1:2" ht="23.4" x14ac:dyDescent="0.45">
      <c r="A8" s="69" t="s">
        <v>77</v>
      </c>
      <c r="B8" s="70">
        <f>SUM(B2:B6)</f>
        <v>1.3660000000000001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6640625" defaultRowHeight="14.4" x14ac:dyDescent="0.3"/>
  <cols>
    <col min="1" max="16384" width="8.6640625" style="68"/>
  </cols>
  <sheetData/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dcterms:created xsi:type="dcterms:W3CDTF">2015-10-30T12:13:53Z</dcterms:created>
  <dcterms:modified xsi:type="dcterms:W3CDTF">2017-07-27T20:10:09Z</dcterms:modified>
</cp:coreProperties>
</file>