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528"/>
  <workbookPr/>
  <mc:AlternateContent xmlns:mc="http://schemas.openxmlformats.org/markup-compatibility/2006">
    <mc:Choice Requires="x15">
      <x15ac:absPath xmlns:x15ac="http://schemas.microsoft.com/office/spreadsheetml/2010/11/ac" url="C:\Users\Barry\Documents\Mad Day\Track Record 2017\"/>
    </mc:Choice>
  </mc:AlternateContent>
  <bookViews>
    <workbookView xWindow="0" yWindow="0" windowWidth="19200" windowHeight="6948"/>
  </bookViews>
  <sheets>
    <sheet name="Sheet1" sheetId="1" r:id="rId1"/>
    <sheet name="Sheet2" sheetId="2" r:id="rId2"/>
    <sheet name="Sheet3" sheetId="3" r:id="rId3"/>
  </sheets>
  <definedNames>
    <definedName name="__xlnm.Print_Area" localSheetId="0">#N/A</definedName>
  </definedNames>
  <calcPr calcId="162913"/>
</workbook>
</file>

<file path=xl/calcChain.xml><?xml version="1.0" encoding="utf-8"?>
<calcChain xmlns="http://schemas.openxmlformats.org/spreadsheetml/2006/main">
  <c r="I28" i="1" l="1"/>
  <c r="I31" i="1"/>
  <c r="J31" i="1" s="1"/>
  <c r="I181" i="1" l="1"/>
  <c r="J181" i="1" s="1"/>
  <c r="J180" i="1"/>
  <c r="I180" i="1"/>
  <c r="I179" i="1"/>
  <c r="J179" i="1" s="1"/>
  <c r="I178" i="1"/>
  <c r="J178" i="1" s="1"/>
  <c r="I177" i="1" l="1"/>
  <c r="J177" i="1" s="1"/>
  <c r="I30" i="1" l="1"/>
  <c r="J30" i="1" s="1"/>
  <c r="I176" i="1" l="1"/>
  <c r="J176" i="1" s="1"/>
  <c r="I29" i="1" l="1"/>
  <c r="J29" i="1" s="1"/>
  <c r="F6" i="1" l="1"/>
  <c r="I175" i="1"/>
  <c r="J175" i="1" s="1"/>
  <c r="I174" i="1"/>
  <c r="J174" i="1" s="1"/>
  <c r="I173" i="1" l="1"/>
  <c r="J173" i="1" s="1"/>
  <c r="I27" i="1" l="1"/>
  <c r="J27" i="1" s="1"/>
  <c r="I172" i="1" l="1"/>
  <c r="J172" i="1" s="1"/>
  <c r="I171" i="1"/>
  <c r="J171" i="1" s="1"/>
  <c r="I170" i="1" l="1"/>
  <c r="J170" i="1" s="1"/>
  <c r="I169" i="1" l="1"/>
  <c r="J169" i="1" s="1"/>
  <c r="I168" i="1" l="1"/>
  <c r="J168" i="1" s="1"/>
  <c r="I167" i="1"/>
  <c r="J167" i="1" s="1"/>
  <c r="I166" i="1" l="1"/>
  <c r="J166" i="1" s="1"/>
  <c r="I165" i="1" l="1"/>
  <c r="J165" i="1" s="1"/>
  <c r="I164" i="1" l="1"/>
  <c r="J164" i="1" s="1"/>
  <c r="I163" i="1"/>
  <c r="J163" i="1" s="1"/>
  <c r="I162" i="1" l="1"/>
  <c r="J162" i="1" s="1"/>
  <c r="I161" i="1"/>
  <c r="J161" i="1" s="1"/>
  <c r="I160" i="1" l="1"/>
  <c r="J160" i="1" s="1"/>
  <c r="I159" i="1" l="1"/>
  <c r="J159" i="1" s="1"/>
  <c r="I158" i="1" l="1"/>
  <c r="J158" i="1" s="1"/>
  <c r="L157" i="1" l="1"/>
  <c r="I41" i="1"/>
  <c r="I157" i="1" l="1"/>
  <c r="J157" i="1" s="1"/>
  <c r="I156" i="1" l="1"/>
  <c r="J156" i="1" s="1"/>
  <c r="I155" i="1" l="1"/>
  <c r="J155" i="1" s="1"/>
  <c r="J154" i="1"/>
  <c r="I154" i="1"/>
  <c r="I153" i="1" l="1"/>
  <c r="J153" i="1" s="1"/>
  <c r="I152" i="1"/>
  <c r="J152" i="1" s="1"/>
  <c r="I151" i="1" l="1"/>
  <c r="J151" i="1" s="1"/>
  <c r="I150" i="1"/>
  <c r="J150" i="1" s="1"/>
  <c r="I149" i="1" l="1"/>
  <c r="J149" i="1" s="1"/>
  <c r="J148" i="1" l="1"/>
  <c r="I148" i="1"/>
  <c r="I147" i="1" l="1"/>
  <c r="J147" i="1" s="1"/>
  <c r="I146" i="1"/>
  <c r="J146" i="1" s="1"/>
  <c r="J145" i="1" l="1"/>
  <c r="I145" i="1"/>
  <c r="I144" i="1" l="1"/>
  <c r="J144" i="1" s="1"/>
  <c r="I143" i="1"/>
  <c r="J143" i="1" s="1"/>
  <c r="I142" i="1" l="1"/>
  <c r="J142" i="1" s="1"/>
  <c r="I141" i="1"/>
  <c r="J141" i="1" s="1"/>
  <c r="I140" i="1" l="1"/>
  <c r="J140" i="1" s="1"/>
  <c r="I139" i="1" l="1"/>
  <c r="J139" i="1" s="1"/>
  <c r="I138" i="1"/>
  <c r="J138" i="1" s="1"/>
  <c r="J137" i="1" l="1"/>
  <c r="I137" i="1"/>
  <c r="I136" i="1" l="1"/>
  <c r="J136" i="1" s="1"/>
  <c r="J135" i="1" l="1"/>
  <c r="I135" i="1"/>
  <c r="I134" i="1"/>
  <c r="J134" i="1" s="1"/>
  <c r="I133" i="1" l="1"/>
  <c r="J133" i="1" s="1"/>
  <c r="I132" i="1"/>
  <c r="J132" i="1" s="1"/>
  <c r="I131" i="1"/>
  <c r="J131" i="1" s="1"/>
  <c r="J130" i="1" l="1"/>
  <c r="I130" i="1"/>
  <c r="I129" i="1"/>
  <c r="J129" i="1" s="1"/>
  <c r="I26" i="1" l="1"/>
  <c r="J128" i="1" l="1"/>
  <c r="I128" i="1"/>
  <c r="I127" i="1"/>
  <c r="J127" i="1" s="1"/>
  <c r="I126" i="1" l="1"/>
  <c r="J126" i="1" s="1"/>
  <c r="I125" i="1"/>
  <c r="J125" i="1" s="1"/>
  <c r="J26" i="1" l="1"/>
  <c r="I124" i="1" l="1"/>
  <c r="J124" i="1" s="1"/>
  <c r="I123" i="1" l="1"/>
  <c r="J123" i="1" s="1"/>
  <c r="I122" i="1" l="1"/>
  <c r="J122" i="1" s="1"/>
  <c r="I121" i="1"/>
  <c r="J121" i="1" s="1"/>
  <c r="I120" i="1"/>
  <c r="J120" i="1" s="1"/>
  <c r="I119" i="1"/>
  <c r="J119" i="1" s="1"/>
  <c r="I118" i="1" l="1"/>
  <c r="J118" i="1" s="1"/>
  <c r="J117" i="1" l="1"/>
  <c r="J116" i="1"/>
  <c r="I117" i="1"/>
  <c r="I116" i="1"/>
  <c r="I115" i="1" l="1"/>
  <c r="J115" i="1" s="1"/>
  <c r="I114" i="1" l="1"/>
  <c r="J114" i="1" s="1"/>
  <c r="I113" i="1" l="1"/>
  <c r="J113" i="1" s="1"/>
  <c r="I25" i="1" l="1"/>
  <c r="I112" i="1" l="1"/>
  <c r="J112" i="1" s="1"/>
  <c r="I111" i="1" l="1"/>
  <c r="J111" i="1" s="1"/>
  <c r="I110" i="1"/>
  <c r="J110" i="1" s="1"/>
  <c r="I109" i="1" l="1"/>
  <c r="J109" i="1" s="1"/>
  <c r="I108" i="1" l="1"/>
  <c r="J108" i="1" s="1"/>
  <c r="I107" i="1"/>
  <c r="J107" i="1" s="1"/>
  <c r="I106" i="1" l="1"/>
  <c r="J106" i="1" s="1"/>
  <c r="I105" i="1" l="1"/>
  <c r="J105" i="1" s="1"/>
  <c r="I104" i="1" l="1"/>
  <c r="J104" i="1" s="1"/>
  <c r="I103" i="1" l="1"/>
  <c r="J103" i="1" s="1"/>
  <c r="J102" i="1" l="1"/>
  <c r="I102" i="1"/>
  <c r="J101" i="1" l="1"/>
  <c r="I101" i="1"/>
  <c r="J98" i="1" l="1"/>
  <c r="J97" i="1"/>
  <c r="I100" i="1"/>
  <c r="J100" i="1" s="1"/>
  <c r="I99" i="1"/>
  <c r="J99" i="1" s="1"/>
  <c r="I98" i="1" l="1"/>
  <c r="I97" i="1"/>
  <c r="J96" i="1" l="1"/>
  <c r="I96" i="1"/>
  <c r="I95" i="1" l="1"/>
  <c r="J95" i="1" s="1"/>
  <c r="J94" i="1"/>
  <c r="I94" i="1"/>
  <c r="I93" i="1" l="1"/>
  <c r="J93" i="1" s="1"/>
  <c r="J92" i="1"/>
  <c r="I92" i="1"/>
  <c r="J25" i="1"/>
  <c r="I91" i="1"/>
  <c r="J91" i="1" s="1"/>
  <c r="I90" i="1"/>
  <c r="J90" i="1" s="1"/>
  <c r="I89" i="1"/>
  <c r="J89" i="1" s="1"/>
  <c r="I88" i="1"/>
  <c r="J88" i="1" s="1"/>
  <c r="I87" i="1"/>
  <c r="J87" i="1" s="1"/>
  <c r="I86" i="1"/>
  <c r="J86" i="1" s="1"/>
  <c r="I85" i="1"/>
  <c r="J85" i="1" s="1"/>
  <c r="I84" i="1"/>
  <c r="J84" i="1" s="1"/>
  <c r="I83" i="1"/>
  <c r="J83" i="1" s="1"/>
  <c r="I82" i="1"/>
  <c r="J82" i="1" s="1"/>
  <c r="I81" i="1"/>
  <c r="J81" i="1" s="1"/>
  <c r="I80" i="1"/>
  <c r="J80" i="1" s="1"/>
  <c r="I79" i="1"/>
  <c r="J79" i="1" s="1"/>
  <c r="I78" i="1"/>
  <c r="J78" i="1" s="1"/>
  <c r="I77" i="1"/>
  <c r="J77" i="1" s="1"/>
  <c r="I76" i="1"/>
  <c r="J76" i="1" s="1"/>
  <c r="I75" i="1"/>
  <c r="J75" i="1" s="1"/>
  <c r="I74" i="1"/>
  <c r="J74" i="1"/>
  <c r="I73" i="1"/>
  <c r="J73" i="1" s="1"/>
  <c r="I72" i="1"/>
  <c r="J72" i="1" s="1"/>
  <c r="I71" i="1"/>
  <c r="J71" i="1" s="1"/>
  <c r="J70" i="1"/>
  <c r="I69" i="1"/>
  <c r="J69" i="1" s="1"/>
  <c r="I70" i="1"/>
  <c r="J41" i="1"/>
  <c r="I42" i="1"/>
  <c r="J42" i="1" s="1"/>
  <c r="I43" i="1"/>
  <c r="J43" i="1" s="1"/>
  <c r="I44" i="1"/>
  <c r="J44" i="1" s="1"/>
  <c r="I45" i="1"/>
  <c r="I46" i="1"/>
  <c r="J46" i="1" s="1"/>
  <c r="I47" i="1"/>
  <c r="J47" i="1" s="1"/>
  <c r="I48" i="1"/>
  <c r="J48" i="1" s="1"/>
  <c r="I49" i="1"/>
  <c r="J49" i="1" s="1"/>
  <c r="I50" i="1"/>
  <c r="J50" i="1" s="1"/>
  <c r="I51" i="1"/>
  <c r="J51" i="1" s="1"/>
  <c r="I52" i="1"/>
  <c r="J52" i="1" s="1"/>
  <c r="I53" i="1"/>
  <c r="J53" i="1" s="1"/>
  <c r="I54" i="1"/>
  <c r="J54" i="1" s="1"/>
  <c r="I55" i="1"/>
  <c r="J55" i="1" s="1"/>
  <c r="I56" i="1"/>
  <c r="I57" i="1"/>
  <c r="J57" i="1" s="1"/>
  <c r="I58" i="1"/>
  <c r="J58" i="1" s="1"/>
  <c r="I59" i="1"/>
  <c r="J59" i="1" s="1"/>
  <c r="I60" i="1"/>
  <c r="J60" i="1" s="1"/>
  <c r="I61" i="1"/>
  <c r="J61" i="1" s="1"/>
  <c r="I62" i="1"/>
  <c r="J62" i="1" s="1"/>
  <c r="I63" i="1"/>
  <c r="J63" i="1" s="1"/>
  <c r="I64" i="1"/>
  <c r="I65" i="1"/>
  <c r="J65" i="1" s="1"/>
  <c r="I66" i="1"/>
  <c r="J66" i="1" s="1"/>
  <c r="I67" i="1"/>
  <c r="J67" i="1" s="1"/>
  <c r="I68" i="1"/>
  <c r="J68" i="1" s="1"/>
  <c r="I23" i="1"/>
  <c r="I24" i="1"/>
  <c r="J24" i="1" s="1"/>
  <c r="J56" i="1"/>
  <c r="J64" i="1"/>
  <c r="B8" i="2"/>
  <c r="F7" i="1" l="1"/>
  <c r="L79" i="1"/>
  <c r="J23" i="1"/>
  <c r="J45" i="1"/>
  <c r="F10" i="1" l="1"/>
  <c r="F11" i="1" l="1"/>
  <c r="F12" i="1" l="1"/>
  <c r="F13" i="1" s="1"/>
  <c r="F14" i="1" s="1"/>
  <c r="F8" i="1"/>
  <c r="F9" i="1" s="1"/>
</calcChain>
</file>

<file path=xl/sharedStrings.xml><?xml version="1.0" encoding="utf-8"?>
<sst xmlns="http://schemas.openxmlformats.org/spreadsheetml/2006/main" count="519" uniqueCount="197">
  <si>
    <t>Model Portfolio</t>
  </si>
  <si>
    <t>date:</t>
  </si>
  <si>
    <t>Bill Davis</t>
  </si>
  <si>
    <t>see notes at the bottom of this spreadsheet</t>
  </si>
  <si>
    <t>Performance Numbers</t>
  </si>
  <si>
    <t>Trading Book</t>
  </si>
  <si>
    <t>subtotal realized</t>
  </si>
  <si>
    <t>Asset Class Breakdown</t>
  </si>
  <si>
    <t>subtotal unrealized</t>
  </si>
  <si>
    <t>Risk Adjusted Basis</t>
  </si>
  <si>
    <t>Performance since inception</t>
  </si>
  <si>
    <t>Current Positions</t>
  </si>
  <si>
    <t>Date</t>
  </si>
  <si>
    <t>Opened</t>
  </si>
  <si>
    <t>Closed</t>
  </si>
  <si>
    <t>Asset</t>
  </si>
  <si>
    <t>Underlying</t>
  </si>
  <si>
    <t>Notional</t>
  </si>
  <si>
    <t>No.</t>
  </si>
  <si>
    <t>Symbol</t>
  </si>
  <si>
    <t>Class</t>
  </si>
  <si>
    <t>Long/Short</t>
  </si>
  <si>
    <t>Stop Loss</t>
  </si>
  <si>
    <t>Cost</t>
  </si>
  <si>
    <t>Market</t>
  </si>
  <si>
    <t>P&amp;L</t>
  </si>
  <si>
    <t>net P&amp;L</t>
  </si>
  <si>
    <t>Contracts</t>
  </si>
  <si>
    <t>NCR January $27 Call</t>
  </si>
  <si>
    <t>equity</t>
  </si>
  <si>
    <t>long</t>
  </si>
  <si>
    <t>GOGO</t>
  </si>
  <si>
    <t>X</t>
  </si>
  <si>
    <t>Short</t>
  </si>
  <si>
    <t>ASNA</t>
  </si>
  <si>
    <t>APA April 2016 $45 Call</t>
  </si>
  <si>
    <t>APA Nov 6 $48 Call</t>
  </si>
  <si>
    <t>Position</t>
  </si>
  <si>
    <t>Closed Positions Since Inception July 1, 2015</t>
  </si>
  <si>
    <t>Size</t>
  </si>
  <si>
    <t xml:space="preserve">VXX </t>
  </si>
  <si>
    <t>volatility</t>
  </si>
  <si>
    <t>GOGO-Sold July 17th-$20 Call</t>
  </si>
  <si>
    <t>GOGO-July 24th-$19 Put</t>
  </si>
  <si>
    <t>GOGO-Sold July 24th-$20 Call</t>
  </si>
  <si>
    <t>WDC August 7th-$84 Call</t>
  </si>
  <si>
    <t>GOGO-Sold Aug 7th-$20 Call</t>
  </si>
  <si>
    <t>GOGO-Aug 21th-$18.50 Put</t>
  </si>
  <si>
    <t>GOGO-Aug 7th-$18 Put</t>
  </si>
  <si>
    <t>NCR - Sold Jan 2016-$32 Call</t>
  </si>
  <si>
    <t>NFLX August 21st-$125 Call</t>
  </si>
  <si>
    <t>NFLX August 21st-$127 Call</t>
  </si>
  <si>
    <t>CIEN</t>
  </si>
  <si>
    <t>CIEN-Sold August 28th-$22 Call</t>
  </si>
  <si>
    <t>short</t>
  </si>
  <si>
    <t>VIPS</t>
  </si>
  <si>
    <t>VIPS-Sold August 29th-$19 Call</t>
  </si>
  <si>
    <t>WDC Sept 11th-$83 Call</t>
  </si>
  <si>
    <t>WDC Sept 11th-$85 Call</t>
  </si>
  <si>
    <t>Apple-Sept 11th - $116 Call</t>
  </si>
  <si>
    <t>Apple-Sept 11th - $112 Call</t>
  </si>
  <si>
    <t>VNR</t>
  </si>
  <si>
    <t>VNR-Sold Sept $9 Call</t>
  </si>
  <si>
    <t>X - Sold Sept 25th-$14 Call</t>
  </si>
  <si>
    <t>NCR - Sold Jan 2016-$29 Call</t>
  </si>
  <si>
    <t>ASNA-Sold October $15 Call</t>
  </si>
  <si>
    <t>NCR January $29 Call</t>
  </si>
  <si>
    <t>note on long/short designations: the long/short designations below indicate the desired position in the stock or ETF,</t>
  </si>
  <si>
    <t>not the underlying security. So if I am short the FXE through the puts, the stop loss is expressed in terms of the underlying (FXE) ETF price</t>
  </si>
  <si>
    <t>Don't get confused.</t>
  </si>
  <si>
    <t>note: these prices do not reflect commissions or other execution costs.</t>
  </si>
  <si>
    <t>note: for options positions, I have given a stop loss in the underlying stock where you might want to take action</t>
  </si>
  <si>
    <t>equities (1)</t>
  </si>
  <si>
    <t>bonds (2)</t>
  </si>
  <si>
    <t>energy (3)</t>
  </si>
  <si>
    <t>foreign currency (4)</t>
  </si>
  <si>
    <t>precious metal (5)</t>
  </si>
  <si>
    <t>total</t>
  </si>
  <si>
    <t>RDN</t>
  </si>
  <si>
    <t>Beginning Account Value</t>
  </si>
  <si>
    <t>Mark to Market Value</t>
  </si>
  <si>
    <t>X-Sold Nov 6th $14 Call-Expired</t>
  </si>
  <si>
    <t>ETE</t>
  </si>
  <si>
    <t>ETE - Sold Nov $20 Call</t>
  </si>
  <si>
    <t>ASNA - Sold Nov $14 Call-Expired</t>
  </si>
  <si>
    <t>GOGO - Sold Dec $20 Call</t>
  </si>
  <si>
    <t>LUK - Dec $18 Call</t>
  </si>
  <si>
    <t>ETE- Sold Dec $15 Call</t>
  </si>
  <si>
    <t>VNR- Sold Dec $3 Call-Assigned</t>
  </si>
  <si>
    <t>ETE-Sold Jan $13.75 Call</t>
  </si>
  <si>
    <t>GOGO-Sold Jan 8th-$21 Call</t>
  </si>
  <si>
    <t>P-Sold Jan 8th $14 Call</t>
  </si>
  <si>
    <t>KMI</t>
  </si>
  <si>
    <t>KMI-Sold Jan 29th- $15 Call-Assigned</t>
  </si>
  <si>
    <t>AAPL - Feb 5th-$97 call</t>
  </si>
  <si>
    <t>SFLY - Feb $40 Put</t>
  </si>
  <si>
    <t>SFLY - Feb $37.50 Put</t>
  </si>
  <si>
    <t>KMI - Short Feb $15 call</t>
  </si>
  <si>
    <t>KMI-Calls Assigned</t>
  </si>
  <si>
    <t>DUST-March 4th-$4.50 Call</t>
  </si>
  <si>
    <t>Mad Day Trader</t>
  </si>
  <si>
    <t>The Mad Day Trader</t>
  </si>
  <si>
    <t>DUST-March 11th-$4.00 Call</t>
  </si>
  <si>
    <t>2015 realized profits</t>
  </si>
  <si>
    <t>2015 % Return</t>
  </si>
  <si>
    <t>2016 Cumulative</t>
  </si>
  <si>
    <t>2016 Year To date</t>
  </si>
  <si>
    <t>DUST-March 24th- $4.50 Call</t>
  </si>
  <si>
    <t>X - March 18th-$15.50 Call-Assigned</t>
  </si>
  <si>
    <t>FDX-April 22nd-$162.50 Call</t>
  </si>
  <si>
    <t>FDX-April 22nd-$170.00 Call</t>
  </si>
  <si>
    <t>VRTX - May 20th - $85 Call</t>
  </si>
  <si>
    <t>VRTX - May 20th - $90 Call</t>
  </si>
  <si>
    <t>CTXS - May $82.50 Call</t>
  </si>
  <si>
    <t>CTXS - May $87.50 Call</t>
  </si>
  <si>
    <t>MSFT -May 6th-$51.50 Call</t>
  </si>
  <si>
    <t>DNR</t>
  </si>
  <si>
    <t>DNR-June $4.50 Call</t>
  </si>
  <si>
    <t>ETE-June 10th-$16 Call-Expired</t>
  </si>
  <si>
    <t>HFC-Sept $23 Call</t>
  </si>
  <si>
    <t>HFC-July 15th- $24.50 Call</t>
  </si>
  <si>
    <t xml:space="preserve">P - July 22nd - $15 Call-Expired </t>
  </si>
  <si>
    <t>FEYE</t>
  </si>
  <si>
    <t>FEYE-July 29th-$17 Call</t>
  </si>
  <si>
    <t>FCX</t>
  </si>
  <si>
    <t>FCX - Aug 12th-$13 Call-Expired</t>
  </si>
  <si>
    <t>ETE-August 28th-$18 Call</t>
  </si>
  <si>
    <t>DUST-Adj 1:10 Reverse, 1:5</t>
  </si>
  <si>
    <t>ETE-September 2nd-$18 Call</t>
  </si>
  <si>
    <t>ETE-September 16th-$19 Call</t>
  </si>
  <si>
    <t>CIEN-Oct 21st-$24 Call</t>
  </si>
  <si>
    <t>ETE-September 16th-$18 Call</t>
  </si>
  <si>
    <t>P-Sept 23rd-$14 Call</t>
  </si>
  <si>
    <t>ETE-Sept 30th-$17 Call-Expired</t>
  </si>
  <si>
    <t>CIEN-Sept 30th-$24.50 Call-Expired</t>
  </si>
  <si>
    <t>P-Sept 30th-$14 Call-Assigned</t>
  </si>
  <si>
    <t>P - Call Assigned</t>
  </si>
  <si>
    <t>CIEN-Oct 21st-$23.50 Call</t>
  </si>
  <si>
    <t>KR- Jan $30 Call</t>
  </si>
  <si>
    <t>KR- Jan $33.75 Call</t>
  </si>
  <si>
    <t>DYN</t>
  </si>
  <si>
    <t>CIEN-Oct 21st-$22 Call-Expired</t>
  </si>
  <si>
    <t>DYN-October $12.50 Call-Expired</t>
  </si>
  <si>
    <t>CERN-Jan $50 Call</t>
  </si>
  <si>
    <t>CERN-Jan $55 Call</t>
  </si>
  <si>
    <t>FEYE-Nov 25th - $14 Call-Expired</t>
  </si>
  <si>
    <t>FCX-Nov 25th-$14 Call-Assigned</t>
  </si>
  <si>
    <t>FEYE-Dec 16th-$14 Call</t>
  </si>
  <si>
    <t>DDD</t>
  </si>
  <si>
    <t>DDD-Dec 16th - $15.50 Call</t>
  </si>
  <si>
    <t>DDD-Dec 23rd - $15.50 Call-Exp</t>
  </si>
  <si>
    <t>DDD-Jan 20th - $16 Call</t>
  </si>
  <si>
    <t>FEYE-Jan 20th - $13.50 Call</t>
  </si>
  <si>
    <t>FEYE-Feb 3rd - $13.50 Call</t>
  </si>
  <si>
    <t>QCOM-April $52.50 Call</t>
  </si>
  <si>
    <t>QCOM-April $57.50 Call</t>
  </si>
  <si>
    <t>ACIA-May $55 Call</t>
  </si>
  <si>
    <t>ACIA-May $65 Call</t>
  </si>
  <si>
    <t>QCOM-May $57.50 Call</t>
  </si>
  <si>
    <t>QCOM-May $62.50 Call</t>
  </si>
  <si>
    <t>ACIA-May $70 Call</t>
  </si>
  <si>
    <t>WAIR</t>
  </si>
  <si>
    <t>SNAP</t>
  </si>
  <si>
    <t>SNAP-April $21 Call</t>
  </si>
  <si>
    <t>SNAP-April 28th - $21.50 call</t>
  </si>
  <si>
    <t>FEYE-May 12th - $14.50 call</t>
  </si>
  <si>
    <t>COWN</t>
  </si>
  <si>
    <t>FEYE-Call Assigned</t>
  </si>
  <si>
    <t>VRX -May 26th - $14 Call</t>
  </si>
  <si>
    <t>DIS-July 2017 $105 Call</t>
  </si>
  <si>
    <t>DIS-March 26th- $109 Call</t>
  </si>
  <si>
    <t>APA-Oct $47.50 Call</t>
  </si>
  <si>
    <t>APA-Oct $52.50 Call</t>
  </si>
  <si>
    <t>APA-Oct $45.00 Put</t>
  </si>
  <si>
    <t>2015, 2016 &amp; 2017 Combined Returns</t>
  </si>
  <si>
    <t>VRX-June 30th-$16.50 Call</t>
  </si>
  <si>
    <t>DIS- June 23rd-$107 Call-Exp</t>
  </si>
  <si>
    <t>VRX-Call Assigned</t>
  </si>
  <si>
    <t>AMD-July 7th-$13 Call</t>
  </si>
  <si>
    <t>AMD-Call assigned</t>
  </si>
  <si>
    <t>SBH</t>
  </si>
  <si>
    <t>SBH-July $20 Call-Expired</t>
  </si>
  <si>
    <t>VIPS-July 28th-$12 Call-Assigned</t>
  </si>
  <si>
    <t>WDC - Aug 18th- $82.50 Call</t>
  </si>
  <si>
    <t>FEYE-Sept 1st - $14.50 call</t>
  </si>
  <si>
    <t>DIN-December - $40 call</t>
  </si>
  <si>
    <t>DIN-December - $45 call</t>
  </si>
  <si>
    <t>SNAP-Sept 15th - $15.50 call-Exp</t>
  </si>
  <si>
    <t>PANW - Oct 6th-$145 Call</t>
  </si>
  <si>
    <t>AMC</t>
  </si>
  <si>
    <t>AMC-Oct $16 Call</t>
  </si>
  <si>
    <t>SNAP-Oct 13th- $15.50 Call</t>
  </si>
  <si>
    <t>THC</t>
  </si>
  <si>
    <t>THC-Oct $15 Call</t>
  </si>
  <si>
    <t>SNAP-Oct 20th-$16 Call</t>
  </si>
  <si>
    <t>THC-Oct 27th-$15 call</t>
  </si>
  <si>
    <t>SNAP-Oct 27th-$15.50 call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</si>
</sst>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43" formatCode="_(* #,##0.00_);_(* \(#,##0.00\);_(* &quot;-&quot;??_);_(@_)"/>
    <numFmt numFmtId="164" formatCode="_(\$* #,##0.00_);_(\$* \(#,##0.00\);_(\$* \-??_);_(@_)"/>
    <numFmt numFmtId="165" formatCode="mmmm\ d&quot;, &quot;yyyy;@"/>
    <numFmt numFmtId="166" formatCode="dddd&quot;, &quot;mmmm\ dd&quot;, &quot;yyyy"/>
    <numFmt numFmtId="167" formatCode="\$#,##0.00"/>
    <numFmt numFmtId="168" formatCode="\$#,##0.00_);[Red]&quot;($&quot;#,##0.00\)"/>
    <numFmt numFmtId="169" formatCode="_(* #,##0.00_);_(* \(#,##0.00\);_(* \-??_);_(@_)"/>
    <numFmt numFmtId="170" formatCode="\$#,##0_);[Red]&quot;($&quot;#,##0\)"/>
    <numFmt numFmtId="171" formatCode="#,##0.0"/>
    <numFmt numFmtId="172" formatCode="0.0%"/>
  </numFmts>
  <fonts count="16" x14ac:knownFonts="1">
    <font>
      <sz val="10"/>
      <name val="arial"/>
      <family val="2"/>
    </font>
    <font>
      <sz val="11"/>
      <color indexed="8"/>
      <name val="Calibri"/>
      <family val="2"/>
      <charset val="1"/>
    </font>
    <font>
      <b/>
      <sz val="16"/>
      <color indexed="8"/>
      <name val="Calibri"/>
      <family val="2"/>
      <charset val="1"/>
    </font>
    <font>
      <sz val="18"/>
      <color indexed="8"/>
      <name val="Calibri"/>
      <family val="2"/>
      <charset val="1"/>
    </font>
    <font>
      <b/>
      <sz val="24"/>
      <color indexed="8"/>
      <name val="Calibri"/>
      <family val="2"/>
      <charset val="1"/>
    </font>
    <font>
      <sz val="24"/>
      <color indexed="8"/>
      <name val="Calibri"/>
      <family val="2"/>
      <charset val="1"/>
    </font>
    <font>
      <b/>
      <u/>
      <sz val="24"/>
      <color indexed="8"/>
      <name val="Calibri"/>
      <family val="2"/>
      <charset val="1"/>
    </font>
    <font>
      <b/>
      <sz val="26"/>
      <color indexed="8"/>
      <name val="Calibri"/>
      <family val="2"/>
      <charset val="1"/>
    </font>
    <font>
      <sz val="24"/>
      <name val="Calibri"/>
      <family val="2"/>
      <charset val="1"/>
    </font>
    <font>
      <sz val="11"/>
      <color indexed="8"/>
      <name val="Calibri"/>
      <family val="2"/>
      <charset val="1"/>
    </font>
    <font>
      <b/>
      <sz val="24"/>
      <color indexed="8"/>
      <name val="Calibri"/>
      <family val="2"/>
    </font>
    <font>
      <sz val="14"/>
      <color indexed="8"/>
      <name val="Calibri"/>
      <family val="2"/>
      <charset val="1"/>
    </font>
    <font>
      <sz val="24"/>
      <color indexed="8"/>
      <name val="Calibri"/>
      <family val="2"/>
    </font>
    <font>
      <b/>
      <sz val="24"/>
      <name val="Calibri"/>
      <family val="2"/>
      <charset val="1"/>
    </font>
    <font>
      <sz val="24"/>
      <color indexed="10"/>
      <name val="Calibri"/>
      <family val="2"/>
      <charset val="1"/>
    </font>
    <font>
      <u/>
      <sz val="24"/>
      <color indexed="8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5">
    <xf numFmtId="0" fontId="0" fillId="0" borderId="0"/>
    <xf numFmtId="169" fontId="1" fillId="0" borderId="0"/>
    <xf numFmtId="164" fontId="1" fillId="0" borderId="0"/>
    <xf numFmtId="0" fontId="1" fillId="0" borderId="0"/>
    <xf numFmtId="9" fontId="1" fillId="0" borderId="0"/>
  </cellStyleXfs>
  <cellXfs count="85">
    <xf numFmtId="0" fontId="0" fillId="0" borderId="0" xfId="0"/>
    <xf numFmtId="0" fontId="1" fillId="0" borderId="0" xfId="3"/>
    <xf numFmtId="0" fontId="2" fillId="0" borderId="0" xfId="3" applyFont="1"/>
    <xf numFmtId="10" fontId="3" fillId="0" borderId="0" xfId="4" applyNumberFormat="1" applyFont="1" applyFill="1" applyBorder="1" applyAlignment="1" applyProtection="1">
      <alignment horizontal="center"/>
    </xf>
    <xf numFmtId="0" fontId="4" fillId="0" borderId="0" xfId="3" applyFont="1"/>
    <xf numFmtId="14" fontId="4" fillId="0" borderId="0" xfId="3" applyNumberFormat="1" applyFont="1" applyAlignment="1">
      <alignment horizontal="center"/>
    </xf>
    <xf numFmtId="164" fontId="4" fillId="0" borderId="0" xfId="2" applyFont="1" applyFill="1" applyBorder="1" applyAlignment="1" applyProtection="1"/>
    <xf numFmtId="164" fontId="5" fillId="0" borderId="0" xfId="2" applyFont="1" applyFill="1" applyBorder="1" applyAlignment="1" applyProtection="1"/>
    <xf numFmtId="0" fontId="5" fillId="0" borderId="0" xfId="3" applyFont="1"/>
    <xf numFmtId="10" fontId="5" fillId="0" borderId="0" xfId="4" applyNumberFormat="1" applyFont="1" applyFill="1" applyBorder="1" applyAlignment="1" applyProtection="1"/>
    <xf numFmtId="165" fontId="4" fillId="0" borderId="0" xfId="3" applyNumberFormat="1" applyFont="1" applyAlignment="1">
      <alignment horizontal="left"/>
    </xf>
    <xf numFmtId="14" fontId="4" fillId="0" borderId="0" xfId="3" applyNumberFormat="1" applyFont="1" applyAlignment="1">
      <alignment horizontal="right"/>
    </xf>
    <xf numFmtId="14" fontId="4" fillId="0" borderId="0" xfId="3" applyNumberFormat="1" applyFont="1"/>
    <xf numFmtId="166" fontId="4" fillId="0" borderId="0" xfId="3" applyNumberFormat="1" applyFont="1"/>
    <xf numFmtId="0" fontId="6" fillId="0" borderId="0" xfId="3" applyFont="1"/>
    <xf numFmtId="0" fontId="4" fillId="0" borderId="0" xfId="3" applyFont="1" applyAlignment="1">
      <alignment horizontal="center"/>
    </xf>
    <xf numFmtId="14" fontId="5" fillId="0" borderId="0" xfId="3" applyNumberFormat="1" applyFont="1" applyAlignment="1">
      <alignment horizontal="center"/>
    </xf>
    <xf numFmtId="167" fontId="5" fillId="0" borderId="0" xfId="3" applyNumberFormat="1" applyFont="1"/>
    <xf numFmtId="167" fontId="4" fillId="0" borderId="0" xfId="4" applyNumberFormat="1" applyFont="1" applyFill="1" applyBorder="1" applyAlignment="1" applyProtection="1"/>
    <xf numFmtId="164" fontId="5" fillId="0" borderId="0" xfId="2" applyFont="1"/>
    <xf numFmtId="0" fontId="7" fillId="0" borderId="0" xfId="3" applyFont="1" applyAlignment="1">
      <alignment horizontal="center"/>
    </xf>
    <xf numFmtId="10" fontId="7" fillId="0" borderId="0" xfId="4" applyNumberFormat="1" applyFont="1" applyFill="1" applyBorder="1" applyAlignment="1" applyProtection="1">
      <alignment horizontal="center"/>
    </xf>
    <xf numFmtId="164" fontId="4" fillId="0" borderId="0" xfId="3" applyNumberFormat="1" applyFont="1"/>
    <xf numFmtId="0" fontId="8" fillId="0" borderId="0" xfId="3" applyFont="1"/>
    <xf numFmtId="169" fontId="9" fillId="0" borderId="0" xfId="1" applyFont="1"/>
    <xf numFmtId="167" fontId="8" fillId="0" borderId="0" xfId="4" applyNumberFormat="1" applyFont="1" applyFill="1" applyBorder="1" applyAlignment="1" applyProtection="1"/>
    <xf numFmtId="172" fontId="5" fillId="0" borderId="0" xfId="4" applyNumberFormat="1" applyFont="1"/>
    <xf numFmtId="164" fontId="10" fillId="0" borderId="0" xfId="2" applyFont="1" applyFill="1" applyBorder="1" applyAlignment="1" applyProtection="1">
      <alignment horizontal="left"/>
    </xf>
    <xf numFmtId="10" fontId="5" fillId="0" borderId="0" xfId="4" applyNumberFormat="1" applyFont="1" applyFill="1" applyBorder="1" applyAlignment="1" applyProtection="1">
      <alignment horizontal="center"/>
    </xf>
    <xf numFmtId="168" fontId="8" fillId="0" borderId="0" xfId="3" applyNumberFormat="1" applyFont="1"/>
    <xf numFmtId="164" fontId="8" fillId="0" borderId="0" xfId="3" applyNumberFormat="1" applyFont="1"/>
    <xf numFmtId="164" fontId="8" fillId="0" borderId="0" xfId="2" applyFont="1" applyFill="1" applyBorder="1" applyAlignment="1" applyProtection="1"/>
    <xf numFmtId="10" fontId="4" fillId="0" borderId="0" xfId="3" applyNumberFormat="1" applyFont="1"/>
    <xf numFmtId="169" fontId="5" fillId="0" borderId="0" xfId="1" applyFont="1" applyFill="1" applyBorder="1" applyAlignment="1" applyProtection="1"/>
    <xf numFmtId="10" fontId="10" fillId="0" borderId="0" xfId="4" applyNumberFormat="1" applyFont="1"/>
    <xf numFmtId="10" fontId="4" fillId="0" borderId="0" xfId="4" applyNumberFormat="1" applyFont="1" applyFill="1" applyBorder="1" applyAlignment="1" applyProtection="1">
      <alignment horizontal="center"/>
    </xf>
    <xf numFmtId="10" fontId="8" fillId="0" borderId="0" xfId="4" applyNumberFormat="1" applyFont="1" applyFill="1" applyBorder="1" applyAlignment="1" applyProtection="1"/>
    <xf numFmtId="0" fontId="7" fillId="0" borderId="0" xfId="3" applyFont="1"/>
    <xf numFmtId="14" fontId="6" fillId="0" borderId="0" xfId="3" applyNumberFormat="1" applyFont="1"/>
    <xf numFmtId="164" fontId="4" fillId="0" borderId="0" xfId="2" applyFont="1" applyFill="1" applyBorder="1" applyAlignment="1" applyProtection="1">
      <alignment horizontal="center"/>
    </xf>
    <xf numFmtId="14" fontId="5" fillId="0" borderId="0" xfId="3" applyNumberFormat="1" applyFont="1"/>
    <xf numFmtId="14" fontId="8" fillId="0" borderId="0" xfId="3" applyNumberFormat="1" applyFont="1"/>
    <xf numFmtId="14" fontId="8" fillId="0" borderId="0" xfId="3" applyNumberFormat="1" applyFont="1" applyAlignment="1">
      <alignment horizontal="center"/>
    </xf>
    <xf numFmtId="169" fontId="11" fillId="0" borderId="0" xfId="1" applyFont="1"/>
    <xf numFmtId="10" fontId="8" fillId="0" borderId="0" xfId="3" applyNumberFormat="1" applyFont="1"/>
    <xf numFmtId="0" fontId="8" fillId="0" borderId="0" xfId="3" applyFont="1" applyAlignment="1">
      <alignment horizontal="center"/>
    </xf>
    <xf numFmtId="0" fontId="5" fillId="0" borderId="0" xfId="3" applyFont="1" applyAlignment="1">
      <alignment horizontal="center"/>
    </xf>
    <xf numFmtId="14" fontId="5" fillId="0" borderId="0" xfId="3" applyNumberFormat="1" applyFont="1" applyAlignment="1">
      <alignment horizontal="right"/>
    </xf>
    <xf numFmtId="170" fontId="5" fillId="0" borderId="0" xfId="2" applyNumberFormat="1" applyFont="1" applyFill="1" applyBorder="1" applyAlignment="1" applyProtection="1"/>
    <xf numFmtId="168" fontId="5" fillId="0" borderId="0" xfId="2" applyNumberFormat="1" applyFont="1" applyFill="1" applyBorder="1" applyAlignment="1" applyProtection="1"/>
    <xf numFmtId="164" fontId="5" fillId="0" borderId="0" xfId="3" applyNumberFormat="1" applyFont="1"/>
    <xf numFmtId="171" fontId="5" fillId="0" borderId="0" xfId="3" applyNumberFormat="1" applyFont="1"/>
    <xf numFmtId="14" fontId="8" fillId="0" borderId="0" xfId="3" applyNumberFormat="1" applyFont="1" applyAlignment="1">
      <alignment horizontal="right"/>
    </xf>
    <xf numFmtId="0" fontId="12" fillId="0" borderId="0" xfId="3" applyFont="1" applyAlignment="1"/>
    <xf numFmtId="43" fontId="5" fillId="0" borderId="0" xfId="3" applyNumberFormat="1" applyFont="1"/>
    <xf numFmtId="169" fontId="5" fillId="0" borderId="0" xfId="1" applyFont="1"/>
    <xf numFmtId="14" fontId="12" fillId="0" borderId="0" xfId="3" applyNumberFormat="1" applyFont="1" applyAlignment="1">
      <alignment horizontal="right"/>
    </xf>
    <xf numFmtId="169" fontId="4" fillId="0" borderId="0" xfId="3" applyNumberFormat="1" applyFont="1" applyAlignment="1">
      <alignment horizontal="center"/>
    </xf>
    <xf numFmtId="168" fontId="5" fillId="0" borderId="0" xfId="3" applyNumberFormat="1" applyFont="1"/>
    <xf numFmtId="10" fontId="5" fillId="0" borderId="0" xfId="3" applyNumberFormat="1" applyFont="1"/>
    <xf numFmtId="168" fontId="8" fillId="0" borderId="0" xfId="2" applyNumberFormat="1" applyFont="1" applyFill="1" applyBorder="1" applyAlignment="1" applyProtection="1"/>
    <xf numFmtId="0" fontId="13" fillId="0" borderId="0" xfId="3" applyFont="1"/>
    <xf numFmtId="14" fontId="13" fillId="0" borderId="0" xfId="3" applyNumberFormat="1" applyFont="1"/>
    <xf numFmtId="14" fontId="13" fillId="0" borderId="0" xfId="3" applyNumberFormat="1" applyFont="1" applyAlignment="1">
      <alignment horizontal="center"/>
    </xf>
    <xf numFmtId="0" fontId="13" fillId="0" borderId="0" xfId="3" applyFont="1" applyAlignment="1">
      <alignment horizontal="center"/>
    </xf>
    <xf numFmtId="168" fontId="13" fillId="0" borderId="0" xfId="2" applyNumberFormat="1" applyFont="1" applyFill="1" applyBorder="1" applyAlignment="1" applyProtection="1"/>
    <xf numFmtId="164" fontId="13" fillId="0" borderId="0" xfId="2" applyFont="1" applyFill="1" applyBorder="1" applyAlignment="1" applyProtection="1"/>
    <xf numFmtId="10" fontId="13" fillId="0" borderId="0" xfId="4" applyNumberFormat="1" applyFont="1" applyFill="1" applyBorder="1" applyAlignment="1" applyProtection="1"/>
    <xf numFmtId="164" fontId="8" fillId="0" borderId="0" xfId="2" applyNumberFormat="1" applyFont="1" applyFill="1" applyBorder="1" applyAlignment="1" applyProtection="1"/>
    <xf numFmtId="164" fontId="5" fillId="0" borderId="0" xfId="2" applyNumberFormat="1" applyFont="1" applyFill="1" applyBorder="1" applyAlignment="1" applyProtection="1"/>
    <xf numFmtId="168" fontId="4" fillId="0" borderId="0" xfId="3" applyNumberFormat="1" applyFont="1"/>
    <xf numFmtId="164" fontId="4" fillId="0" borderId="0" xfId="2" applyNumberFormat="1" applyFont="1" applyFill="1" applyBorder="1" applyAlignment="1" applyProtection="1"/>
    <xf numFmtId="10" fontId="4" fillId="0" borderId="0" xfId="4" applyNumberFormat="1" applyFont="1" applyFill="1" applyBorder="1" applyAlignment="1" applyProtection="1"/>
    <xf numFmtId="0" fontId="14" fillId="0" borderId="0" xfId="3" applyFont="1"/>
    <xf numFmtId="14" fontId="14" fillId="0" borderId="0" xfId="3" applyNumberFormat="1" applyFont="1"/>
    <xf numFmtId="14" fontId="14" fillId="0" borderId="0" xfId="3" applyNumberFormat="1" applyFont="1" applyAlignment="1">
      <alignment horizontal="center"/>
    </xf>
    <xf numFmtId="168" fontId="14" fillId="0" borderId="0" xfId="3" applyNumberFormat="1" applyFont="1"/>
    <xf numFmtId="164" fontId="14" fillId="0" borderId="0" xfId="2" applyFont="1" applyFill="1" applyBorder="1" applyAlignment="1" applyProtection="1"/>
    <xf numFmtId="10" fontId="14" fillId="0" borderId="0" xfId="4" applyNumberFormat="1" applyFont="1" applyFill="1" applyBorder="1" applyAlignment="1" applyProtection="1"/>
    <xf numFmtId="164" fontId="14" fillId="0" borderId="0" xfId="2" applyNumberFormat="1" applyFont="1" applyFill="1" applyBorder="1" applyAlignment="1" applyProtection="1"/>
    <xf numFmtId="164" fontId="14" fillId="0" borderId="0" xfId="3" applyNumberFormat="1" applyFont="1"/>
    <xf numFmtId="0" fontId="6" fillId="0" borderId="0" xfId="3" applyFont="1" applyAlignment="1">
      <alignment horizontal="center"/>
    </xf>
    <xf numFmtId="0" fontId="15" fillId="0" borderId="0" xfId="3" applyFont="1" applyAlignment="1">
      <alignment horizontal="center"/>
    </xf>
    <xf numFmtId="10" fontId="15" fillId="0" borderId="0" xfId="4" applyNumberFormat="1" applyFont="1" applyFill="1" applyBorder="1" applyAlignment="1" applyProtection="1">
      <alignment horizontal="center"/>
    </xf>
    <xf numFmtId="10" fontId="5" fillId="0" borderId="0" xfId="3" applyNumberFormat="1" applyFont="1" applyAlignment="1">
      <alignment horizontal="center"/>
    </xf>
  </cellXfs>
  <cellStyles count="5">
    <cellStyle name="Comma" xfId="1" builtinId="3"/>
    <cellStyle name="Currency" xfId="2" builtinId="4"/>
    <cellStyle name="Excel Built-in Normal" xfId="3"/>
    <cellStyle name="Normal" xfId="0" builtinId="0"/>
    <cellStyle name="Percent" xfId="4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78787"/>
      <rgbColor rgb="009999FF"/>
      <rgbColor rgb="00C0504D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4F81BD"/>
      <rgbColor rgb="004BACC6"/>
      <rgbColor rgb="009BBB59"/>
      <rgbColor rgb="00FFCC00"/>
      <rgbColor rgb="00FF9900"/>
      <rgbColor rgb="00FF6600"/>
      <rgbColor rgb="008064A2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1.4675082455210084E-2"/>
          <c:y val="5.5232558139534885E-2"/>
          <c:w val="0.63522142627552225"/>
          <c:h val="0.8808139534883721"/>
        </c:manualLayout>
      </c:layout>
      <c:pieChart>
        <c:varyColors val="1"/>
        <c:ser>
          <c:idx val="0"/>
          <c:order val="0"/>
          <c:spPr>
            <a:solidFill>
              <a:srgbClr val="4F81BD"/>
            </a:solidFill>
            <a:ln w="25400">
              <a:noFill/>
            </a:ln>
          </c:spPr>
          <c:explosion val="25"/>
          <c:dPt>
            <c:idx val="1"/>
            <c:bubble3D val="0"/>
            <c:spPr>
              <a:solidFill>
                <a:srgbClr val="C0504D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0-1D2B-4676-AF13-1777CC3FCFBE}"/>
              </c:ext>
            </c:extLst>
          </c:dPt>
          <c:dPt>
            <c:idx val="2"/>
            <c:bubble3D val="0"/>
            <c:spPr>
              <a:solidFill>
                <a:srgbClr val="9BBB59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1-1D2B-4676-AF13-1777CC3FCFBE}"/>
              </c:ext>
            </c:extLst>
          </c:dPt>
          <c:dPt>
            <c:idx val="3"/>
            <c:bubble3D val="0"/>
            <c:spPr>
              <a:solidFill>
                <a:srgbClr val="8064A2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2-1D2B-4676-AF13-1777CC3FCFBE}"/>
              </c:ext>
            </c:extLst>
          </c:dPt>
          <c:dPt>
            <c:idx val="4"/>
            <c:bubble3D val="0"/>
            <c:spPr>
              <a:solidFill>
                <a:srgbClr val="4BACC6"/>
              </a:solidFill>
              <a:ln w="25400">
                <a:noFill/>
              </a:ln>
            </c:spPr>
            <c:extLst>
              <c:ext xmlns:c16="http://schemas.microsoft.com/office/drawing/2014/chart" uri="{C3380CC4-5D6E-409C-BE32-E72D297353CC}">
                <c16:uniqueId val="{00000003-1D2B-4676-AF13-1777CC3FCFBE}"/>
              </c:ext>
            </c:extLst>
          </c:dPt>
          <c:cat>
            <c:strRef>
              <c:f>Sheet2!$A$2:$A$6</c:f>
              <c:strCache>
                <c:ptCount val="5"/>
                <c:pt idx="0">
                  <c:v>equities (1)</c:v>
                </c:pt>
                <c:pt idx="1">
                  <c:v>bonds (2)</c:v>
                </c:pt>
                <c:pt idx="2">
                  <c:v>energy (3)</c:v>
                </c:pt>
                <c:pt idx="3">
                  <c:v>foreign currency (4)</c:v>
                </c:pt>
                <c:pt idx="4">
                  <c:v>precious metal (5)</c:v>
                </c:pt>
              </c:strCache>
            </c:strRef>
          </c:cat>
          <c:val>
            <c:numRef>
              <c:f>Sheet2!$B$2:$B$6</c:f>
              <c:numCache>
                <c:formatCode>0.00%</c:formatCode>
                <c:ptCount val="5"/>
                <c:pt idx="0">
                  <c:v>0.6</c:v>
                </c:pt>
                <c:pt idx="1">
                  <c:v>0.2</c:v>
                </c:pt>
                <c:pt idx="2">
                  <c:v>0.2</c:v>
                </c:pt>
                <c:pt idx="3">
                  <c:v>0.316</c:v>
                </c:pt>
                <c:pt idx="4">
                  <c:v>0.05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D2B-4676-AF13-1777CC3FC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solidFill>
          <a:srgbClr val="FFFFFF"/>
        </a:solidFill>
        <a:ln w="25400">
          <a:noFill/>
        </a:ln>
      </c:spPr>
    </c:plotArea>
    <c:legend>
      <c:legendPos val="r"/>
      <c:layout>
        <c:manualLayout>
          <c:xMode val="edge"/>
          <c:yMode val="edge"/>
          <c:x val="0.70650039820082833"/>
          <c:y val="0.34302325581395349"/>
          <c:w val="0.26834436489527014"/>
          <c:h val="0.3081395348837209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265" b="0" i="0" u="none" strike="noStrike" baseline="0">
              <a:solidFill>
                <a:srgbClr val="000000"/>
              </a:solidFill>
              <a:latin typeface="Calibri"/>
              <a:ea typeface="Calibri"/>
              <a:cs typeface="Calibri"/>
            </a:defRPr>
          </a:pPr>
          <a:endParaRPr lang="en-US"/>
        </a:p>
      </c:txPr>
    </c:legend>
    <c:plotVisOnly val="1"/>
    <c:dispBlanksAs val="zero"/>
    <c:showDLblsOverMax val="0"/>
  </c:chart>
  <c:spPr>
    <a:solidFill>
      <a:srgbClr val="FFFFFF"/>
    </a:solidFill>
    <a:ln w="12700">
      <a:solidFill>
        <a:srgbClr val="878787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1876425</xdr:colOff>
      <xdr:row>10</xdr:row>
      <xdr:rowOff>95250</xdr:rowOff>
    </xdr:from>
    <xdr:to>
      <xdr:col>7</xdr:col>
      <xdr:colOff>76200</xdr:colOff>
      <xdr:row>27</xdr:row>
      <xdr:rowOff>133350</xdr:rowOff>
    </xdr:to>
    <xdr:graphicFrame macro="">
      <xdr:nvGraphicFramePr>
        <xdr:cNvPr id="2168" name="Chart 1">
          <a:extLst>
            <a:ext uri="{FF2B5EF4-FFF2-40B4-BE49-F238E27FC236}">
              <a16:creationId xmlns:a16="http://schemas.microsoft.com/office/drawing/2014/main" id="{00000000-0008-0000-0100-00007808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0.04377</cdr:x>
      <cdr:y>0.92451</cdr:y>
    </cdr:from>
    <cdr:to>
      <cdr:x>0.04785</cdr:x>
      <cdr:y>0.97228</cdr:y>
    </cdr:to>
    <cdr:sp macro="" textlink="">
      <cdr:nvSpPr>
        <cdr:cNvPr id="4097" name="Text Box 1">
          <a:extLst xmlns:a="http://schemas.openxmlformats.org/drawingml/2006/main">
            <a:ext uri="{FF2B5EF4-FFF2-40B4-BE49-F238E27FC236}">
              <a16:creationId xmlns:a16="http://schemas.microsoft.com/office/drawing/2014/main" id="{466AFC6D-5C6A-434F-8441-487D1B149EC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884" y="3029246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0.04377</cdr:x>
      <cdr:y>0.92451</cdr:y>
    </cdr:from>
    <cdr:to>
      <cdr:x>0.04785</cdr:x>
      <cdr:y>0.97228</cdr:y>
    </cdr:to>
    <cdr:sp macro="" textlink="">
      <cdr:nvSpPr>
        <cdr:cNvPr id="4098" name="Text Box 2">
          <a:extLst xmlns:a="http://schemas.openxmlformats.org/drawingml/2006/main">
            <a:ext uri="{FF2B5EF4-FFF2-40B4-BE49-F238E27FC236}">
              <a16:creationId xmlns:a16="http://schemas.microsoft.com/office/drawing/2014/main" id="{BC77251F-10DD-4D7E-974C-D74415EBEF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884" y="3029246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0.04377</cdr:x>
      <cdr:y>0.92451</cdr:y>
    </cdr:from>
    <cdr:to>
      <cdr:x>0.04785</cdr:x>
      <cdr:y>0.97228</cdr:y>
    </cdr:to>
    <cdr:sp macro="" textlink="">
      <cdr:nvSpPr>
        <cdr:cNvPr id="4099" name="Text Box 3">
          <a:extLst xmlns:a="http://schemas.openxmlformats.org/drawingml/2006/main">
            <a:ext uri="{FF2B5EF4-FFF2-40B4-BE49-F238E27FC236}">
              <a16:creationId xmlns:a16="http://schemas.microsoft.com/office/drawing/2014/main" id="{A01CBE4C-CCCB-4131-92E7-4F5A8C6C27C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884" y="3029246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0.04377</cdr:x>
      <cdr:y>0.92451</cdr:y>
    </cdr:from>
    <cdr:to>
      <cdr:x>0.04785</cdr:x>
      <cdr:y>0.97228</cdr:y>
    </cdr:to>
    <cdr:sp macro="" textlink="">
      <cdr:nvSpPr>
        <cdr:cNvPr id="4100" name="Text Box 4">
          <a:extLst xmlns:a="http://schemas.openxmlformats.org/drawingml/2006/main">
            <a:ext uri="{FF2B5EF4-FFF2-40B4-BE49-F238E27FC236}">
              <a16:creationId xmlns:a16="http://schemas.microsoft.com/office/drawing/2014/main" id="{AF56F188-693B-452D-9F37-DB23C630DE1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884" y="3029246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  <cdr:relSizeAnchor xmlns:cdr="http://schemas.openxmlformats.org/drawingml/2006/chartDrawing">
    <cdr:from>
      <cdr:x>0.04377</cdr:x>
      <cdr:y>0.92451</cdr:y>
    </cdr:from>
    <cdr:to>
      <cdr:x>0.04785</cdr:x>
      <cdr:y>0.97228</cdr:y>
    </cdr:to>
    <cdr:sp macro="" textlink="">
      <cdr:nvSpPr>
        <cdr:cNvPr id="4101" name="Text Box 5">
          <a:extLst xmlns:a="http://schemas.openxmlformats.org/drawingml/2006/main">
            <a:ext uri="{FF2B5EF4-FFF2-40B4-BE49-F238E27FC236}">
              <a16:creationId xmlns:a16="http://schemas.microsoft.com/office/drawing/2014/main" id="{E7E41B93-99EC-4884-BCB3-12365103F69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198884" y="3029246"/>
          <a:ext cx="18531" cy="156518"/>
        </a:xfrm>
        <a:prstGeom xmlns:a="http://schemas.openxmlformats.org/drawingml/2006/main" prst="rect">
          <a:avLst/>
        </a:prstGeom>
        <a:solidFill xmlns:a="http://schemas.openxmlformats.org/drawingml/2006/main">
          <a:srgbClr val="FFFFFF"/>
        </a:solidFill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77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wrap="none" lIns="18288" tIns="0" rIns="0" bIns="0" anchor="ctr" upright="1">
          <a:spAutoFit/>
        </a:bodyPr>
        <a:lstStyle xmlns:a="http://schemas.openxmlformats.org/drawingml/2006/main"/>
        <a:p xmlns:a="http://schemas.openxmlformats.org/drawingml/2006/main">
          <a:pPr algn="ctr" rtl="0">
            <a:defRPr sz="1000"/>
          </a:pPr>
          <a:endParaRPr lang="en-US"/>
        </a:p>
      </cdr:txBody>
    </cdr:sp>
  </cdr:relSizeAnchor>
</c:userShape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469"/>
  <sheetViews>
    <sheetView tabSelected="1" topLeftCell="B1" zoomScale="50" zoomScaleNormal="50" workbookViewId="0">
      <selection activeCell="H32" sqref="H32"/>
    </sheetView>
  </sheetViews>
  <sheetFormatPr defaultColWidth="8.6640625" defaultRowHeight="31.2" x14ac:dyDescent="0.6"/>
  <cols>
    <col min="1" max="1" width="64.44140625" style="8" customWidth="1"/>
    <col min="2" max="2" width="27.5546875" style="16" customWidth="1"/>
    <col min="3" max="3" width="60.6640625" style="8" customWidth="1"/>
    <col min="4" max="4" width="32.88671875" style="8" customWidth="1"/>
    <col min="5" max="5" width="37.6640625" style="8" customWidth="1"/>
    <col min="6" max="6" width="28.44140625" style="7" customWidth="1"/>
    <col min="7" max="7" width="23.5546875" style="7" customWidth="1"/>
    <col min="8" max="8" width="23.33203125" style="8" customWidth="1"/>
    <col min="9" max="9" width="28.44140625" style="9" customWidth="1"/>
    <col min="10" max="10" width="30.5546875" style="9" customWidth="1"/>
    <col min="11" max="11" width="20.5546875" style="8" customWidth="1"/>
    <col min="12" max="12" width="23.33203125" style="8" customWidth="1"/>
    <col min="13" max="13" width="8" style="8" customWidth="1"/>
    <col min="14" max="16384" width="8.6640625" style="8"/>
  </cols>
  <sheetData>
    <row r="1" spans="1:143" x14ac:dyDescent="0.6">
      <c r="A1" s="4"/>
      <c r="B1" s="5"/>
      <c r="C1" s="4"/>
      <c r="D1" s="4"/>
      <c r="E1" s="4"/>
      <c r="F1" s="6" t="s">
        <v>0</v>
      </c>
    </row>
    <row r="2" spans="1:143" x14ac:dyDescent="0.6">
      <c r="A2" s="4" t="s">
        <v>1</v>
      </c>
      <c r="B2" s="5"/>
      <c r="C2" s="10">
        <v>43031</v>
      </c>
      <c r="D2" s="11" t="s">
        <v>2</v>
      </c>
      <c r="E2" s="4"/>
      <c r="F2" s="6" t="s">
        <v>101</v>
      </c>
    </row>
    <row r="3" spans="1:143" x14ac:dyDescent="0.6">
      <c r="A3" s="4" t="s">
        <v>3</v>
      </c>
      <c r="B3" s="5"/>
      <c r="C3" s="5"/>
      <c r="D3" s="12"/>
      <c r="E3" s="4"/>
      <c r="F3" s="6"/>
    </row>
    <row r="4" spans="1:143" x14ac:dyDescent="0.6">
      <c r="A4" s="4"/>
      <c r="B4" s="5"/>
      <c r="C4" s="13"/>
      <c r="D4" s="12"/>
      <c r="E4" s="4"/>
      <c r="F4" s="6"/>
      <c r="G4" s="14" t="s">
        <v>4</v>
      </c>
      <c r="H4" s="14"/>
    </row>
    <row r="5" spans="1:143" x14ac:dyDescent="0.6">
      <c r="A5" s="15" t="s">
        <v>100</v>
      </c>
      <c r="F5" s="7">
        <v>100000</v>
      </c>
      <c r="G5" s="8" t="s">
        <v>79</v>
      </c>
    </row>
    <row r="6" spans="1:143" x14ac:dyDescent="0.6">
      <c r="A6" s="15" t="s">
        <v>5</v>
      </c>
      <c r="F6" s="17">
        <f>SUM(I41:I191)</f>
        <v>15738</v>
      </c>
      <c r="G6" s="4" t="s">
        <v>6</v>
      </c>
      <c r="H6" s="4"/>
    </row>
    <row r="7" spans="1:143" x14ac:dyDescent="0.6">
      <c r="A7" s="15" t="s">
        <v>7</v>
      </c>
      <c r="F7" s="17">
        <f>SUM(I23:I36)</f>
        <v>-18944</v>
      </c>
      <c r="G7" s="4" t="s">
        <v>8</v>
      </c>
      <c r="H7" s="4"/>
    </row>
    <row r="8" spans="1:143" x14ac:dyDescent="0.6">
      <c r="A8" s="15" t="s">
        <v>9</v>
      </c>
      <c r="F8" s="18">
        <f>F6+F7</f>
        <v>-3206</v>
      </c>
      <c r="G8" s="4" t="s">
        <v>10</v>
      </c>
      <c r="H8" s="4"/>
    </row>
    <row r="9" spans="1:143" x14ac:dyDescent="0.6">
      <c r="F9" s="19">
        <f>+F5+F8</f>
        <v>96794</v>
      </c>
      <c r="G9" s="8" t="s">
        <v>80</v>
      </c>
    </row>
    <row r="10" spans="1:143" ht="33.6" x14ac:dyDescent="0.65">
      <c r="A10" s="20"/>
      <c r="B10" s="21"/>
      <c r="F10" s="22">
        <f>+L79</f>
        <v>2016.7000000000003</v>
      </c>
      <c r="G10" s="4" t="s">
        <v>103</v>
      </c>
      <c r="H10" s="4"/>
    </row>
    <row r="11" spans="1:143" x14ac:dyDescent="0.6">
      <c r="A11" s="23"/>
      <c r="B11" s="19"/>
      <c r="C11" s="24"/>
      <c r="D11" s="25"/>
      <c r="E11" s="25"/>
      <c r="F11" s="26">
        <f>+F10/F5</f>
        <v>2.0167000000000004E-2</v>
      </c>
      <c r="G11" s="27" t="s">
        <v>104</v>
      </c>
    </row>
    <row r="12" spans="1:143" x14ac:dyDescent="0.6">
      <c r="A12" s="23"/>
      <c r="B12" s="23"/>
      <c r="C12" s="23"/>
      <c r="D12" s="25"/>
      <c r="E12" s="25"/>
      <c r="F12" s="7">
        <f>+F7+F6-F10</f>
        <v>-5222.7000000000007</v>
      </c>
      <c r="G12" s="7" t="s">
        <v>105</v>
      </c>
      <c r="EK12" s="28"/>
      <c r="EM12" s="28"/>
    </row>
    <row r="13" spans="1:143" x14ac:dyDescent="0.6">
      <c r="A13" s="29"/>
      <c r="B13" s="30"/>
      <c r="C13" s="31"/>
      <c r="D13" s="25"/>
      <c r="E13" s="25"/>
      <c r="F13" s="32">
        <f>+F12/F5</f>
        <v>-5.222700000000001E-2</v>
      </c>
      <c r="G13" s="4" t="s">
        <v>106</v>
      </c>
      <c r="H13" s="4"/>
    </row>
    <row r="14" spans="1:143" x14ac:dyDescent="0.6">
      <c r="A14" s="29"/>
      <c r="B14" s="31"/>
      <c r="C14" s="31"/>
      <c r="D14" s="25"/>
      <c r="E14" s="33"/>
      <c r="F14" s="34">
        <f>+F11+F13</f>
        <v>-3.2060000000000005E-2</v>
      </c>
      <c r="G14" s="6" t="s">
        <v>174</v>
      </c>
      <c r="H14" s="15"/>
      <c r="I14" s="35"/>
      <c r="J14" s="3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  <c r="AL14" s="15"/>
      <c r="AM14" s="15"/>
      <c r="AN14" s="15"/>
      <c r="AO14" s="15"/>
      <c r="AP14" s="15"/>
      <c r="AQ14" s="15"/>
      <c r="AR14" s="15"/>
      <c r="AS14" s="15"/>
      <c r="AT14" s="15"/>
      <c r="AU14" s="15"/>
      <c r="AV14" s="15"/>
      <c r="AW14" s="15"/>
      <c r="AX14" s="15"/>
      <c r="AY14" s="15"/>
      <c r="AZ14" s="15"/>
      <c r="BA14" s="15"/>
      <c r="BB14" s="15"/>
      <c r="BC14" s="15"/>
      <c r="BD14" s="15"/>
      <c r="BE14" s="15"/>
      <c r="BF14" s="15"/>
      <c r="BG14" s="15"/>
      <c r="BH14" s="15"/>
      <c r="BI14" s="15"/>
      <c r="BJ14" s="15"/>
      <c r="BK14" s="15"/>
      <c r="BL14" s="15"/>
      <c r="BM14" s="15"/>
      <c r="BN14" s="15"/>
      <c r="BO14" s="15"/>
      <c r="BP14" s="15"/>
      <c r="BQ14" s="15"/>
      <c r="BR14" s="15"/>
      <c r="BS14" s="15"/>
      <c r="BT14" s="15"/>
      <c r="BU14" s="15"/>
      <c r="BV14" s="15"/>
      <c r="BW14" s="15"/>
      <c r="BX14" s="15"/>
      <c r="BY14" s="15"/>
      <c r="BZ14" s="15"/>
      <c r="CA14" s="15"/>
      <c r="CB14" s="15"/>
      <c r="CC14" s="15"/>
      <c r="CD14" s="15"/>
      <c r="CE14" s="15"/>
      <c r="CF14" s="15"/>
      <c r="CG14" s="15"/>
      <c r="CH14" s="15"/>
      <c r="CI14" s="15"/>
      <c r="CJ14" s="15"/>
      <c r="CK14" s="15"/>
      <c r="CL14" s="15"/>
      <c r="CM14" s="15"/>
      <c r="CN14" s="15"/>
      <c r="CO14" s="15"/>
      <c r="CP14" s="15"/>
      <c r="CQ14" s="15"/>
      <c r="CR14" s="15"/>
      <c r="CS14" s="15"/>
      <c r="CT14" s="15"/>
      <c r="CU14" s="15"/>
      <c r="CV14" s="15"/>
      <c r="CW14" s="15"/>
      <c r="CX14" s="15"/>
      <c r="CY14" s="15"/>
      <c r="CZ14" s="15"/>
      <c r="DA14" s="15"/>
      <c r="DB14" s="15"/>
      <c r="DC14" s="15"/>
      <c r="DD14" s="15"/>
      <c r="DE14" s="15"/>
      <c r="DF14" s="15"/>
      <c r="DG14" s="15"/>
      <c r="DH14" s="15"/>
      <c r="DI14" s="15"/>
      <c r="DJ14" s="15"/>
      <c r="DK14" s="15"/>
      <c r="DL14" s="15"/>
      <c r="DM14" s="15"/>
      <c r="DN14" s="15"/>
      <c r="DO14" s="15"/>
      <c r="DP14" s="15"/>
      <c r="DQ14" s="15"/>
      <c r="DR14" s="15"/>
      <c r="DS14" s="15"/>
      <c r="DT14" s="15"/>
      <c r="DU14" s="15"/>
      <c r="DV14" s="15"/>
      <c r="DW14" s="15"/>
      <c r="DX14" s="15"/>
      <c r="DY14" s="15"/>
      <c r="DZ14" s="15"/>
      <c r="EA14" s="15"/>
      <c r="EB14" s="15"/>
      <c r="EC14" s="15"/>
      <c r="ED14" s="15"/>
      <c r="EE14" s="15"/>
      <c r="EF14" s="15"/>
      <c r="EG14" s="15"/>
      <c r="EH14" s="15"/>
      <c r="EI14" s="15"/>
    </row>
    <row r="15" spans="1:143" x14ac:dyDescent="0.6">
      <c r="A15" s="29"/>
      <c r="B15" s="31"/>
      <c r="C15" s="31"/>
      <c r="D15" s="36"/>
      <c r="E15" s="36"/>
      <c r="F15" s="23"/>
      <c r="G15" s="19"/>
      <c r="H15" s="24"/>
      <c r="I15" s="25"/>
      <c r="J15" s="25"/>
      <c r="K15" s="23"/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  <c r="X15" s="15"/>
      <c r="Y15" s="15"/>
      <c r="Z15" s="15"/>
      <c r="AA15" s="15"/>
      <c r="AB15" s="15"/>
      <c r="AC15" s="15"/>
      <c r="AD15" s="15"/>
      <c r="AE15" s="15"/>
      <c r="AF15" s="15"/>
      <c r="AG15" s="15"/>
      <c r="AH15" s="15"/>
      <c r="AI15" s="15"/>
      <c r="AJ15" s="15"/>
      <c r="AK15" s="15"/>
      <c r="AL15" s="15"/>
      <c r="AM15" s="15"/>
      <c r="AN15" s="15"/>
      <c r="AO15" s="15"/>
      <c r="AP15" s="15"/>
      <c r="AQ15" s="15"/>
      <c r="AR15" s="15"/>
      <c r="AS15" s="15"/>
      <c r="AT15" s="15"/>
      <c r="AU15" s="15"/>
      <c r="AV15" s="15"/>
      <c r="AW15" s="15"/>
      <c r="AX15" s="15"/>
      <c r="AY15" s="15"/>
      <c r="AZ15" s="15"/>
      <c r="BA15" s="15"/>
      <c r="BB15" s="15"/>
      <c r="BC15" s="15"/>
      <c r="BD15" s="15"/>
      <c r="BE15" s="15"/>
      <c r="BF15" s="15"/>
      <c r="BG15" s="15"/>
      <c r="BH15" s="15"/>
      <c r="BI15" s="15"/>
      <c r="BJ15" s="15"/>
      <c r="BK15" s="15"/>
      <c r="BL15" s="15"/>
      <c r="BM15" s="15"/>
      <c r="BN15" s="15"/>
      <c r="BO15" s="15"/>
      <c r="BP15" s="15"/>
      <c r="BQ15" s="15"/>
      <c r="BR15" s="15"/>
      <c r="BS15" s="15"/>
      <c r="BT15" s="15"/>
      <c r="BU15" s="15"/>
      <c r="BV15" s="15"/>
      <c r="BW15" s="15"/>
      <c r="BX15" s="15"/>
      <c r="BY15" s="15"/>
      <c r="BZ15" s="15"/>
      <c r="CA15" s="15"/>
      <c r="CB15" s="15"/>
      <c r="CC15" s="15"/>
      <c r="CD15" s="15"/>
      <c r="CE15" s="15"/>
      <c r="CF15" s="15"/>
      <c r="CG15" s="15"/>
      <c r="CH15" s="15"/>
      <c r="CI15" s="15"/>
      <c r="CJ15" s="15"/>
      <c r="CK15" s="15"/>
      <c r="CL15" s="15"/>
      <c r="CM15" s="15"/>
      <c r="CN15" s="15"/>
      <c r="CO15" s="15"/>
      <c r="CP15" s="15"/>
      <c r="CQ15" s="15"/>
      <c r="CR15" s="15"/>
      <c r="CS15" s="15"/>
      <c r="CT15" s="15"/>
      <c r="CU15" s="15"/>
      <c r="CV15" s="15"/>
      <c r="CW15" s="15"/>
      <c r="CX15" s="15"/>
      <c r="CY15" s="15"/>
      <c r="CZ15" s="15"/>
      <c r="DA15" s="15"/>
      <c r="DB15" s="15"/>
      <c r="DC15" s="15"/>
      <c r="DD15" s="15"/>
      <c r="DE15" s="15"/>
      <c r="DF15" s="15"/>
      <c r="DG15" s="15"/>
      <c r="DH15" s="15"/>
      <c r="DI15" s="15"/>
      <c r="DJ15" s="15"/>
      <c r="DK15" s="15"/>
      <c r="DL15" s="15"/>
      <c r="DM15" s="15"/>
      <c r="DN15" s="15"/>
      <c r="DO15" s="15"/>
      <c r="DP15" s="15"/>
      <c r="DQ15" s="15"/>
      <c r="DR15" s="15"/>
      <c r="DS15" s="15"/>
      <c r="DT15" s="15"/>
      <c r="DU15" s="15"/>
      <c r="DV15" s="15"/>
      <c r="DW15" s="15"/>
      <c r="DX15" s="15"/>
      <c r="DY15" s="15"/>
      <c r="DZ15" s="15"/>
      <c r="EA15" s="15"/>
      <c r="EB15" s="15"/>
      <c r="EC15" s="15"/>
      <c r="ED15" s="15"/>
      <c r="EE15" s="15"/>
      <c r="EF15" s="15"/>
      <c r="EG15" s="15"/>
      <c r="EH15" s="15"/>
      <c r="EI15" s="15"/>
    </row>
    <row r="16" spans="1:143" ht="33.6" x14ac:dyDescent="0.65">
      <c r="A16" s="37"/>
      <c r="B16" s="21"/>
      <c r="F16" s="23"/>
      <c r="G16" s="23"/>
      <c r="H16" s="23"/>
      <c r="I16" s="25"/>
      <c r="J16" s="25"/>
      <c r="K16" s="23"/>
      <c r="L16" s="15"/>
      <c r="M16" s="15"/>
      <c r="N16" s="15"/>
      <c r="O16" s="15"/>
      <c r="P16" s="15"/>
      <c r="Q16" s="15"/>
      <c r="R16" s="15"/>
      <c r="S16" s="15"/>
      <c r="T16" s="15"/>
      <c r="U16" s="15"/>
      <c r="V16" s="15"/>
      <c r="W16" s="15"/>
      <c r="X16" s="15"/>
      <c r="Y16" s="15"/>
      <c r="Z16" s="15"/>
      <c r="AA16" s="15"/>
      <c r="AB16" s="15"/>
      <c r="AC16" s="15"/>
      <c r="AD16" s="15"/>
      <c r="AE16" s="15"/>
      <c r="AF16" s="15"/>
      <c r="AG16" s="15"/>
      <c r="AH16" s="15"/>
      <c r="AI16" s="15"/>
      <c r="AJ16" s="15"/>
      <c r="AK16" s="15"/>
      <c r="AL16" s="15"/>
      <c r="AM16" s="15"/>
      <c r="AN16" s="15"/>
      <c r="AO16" s="15"/>
      <c r="AP16" s="15"/>
      <c r="AQ16" s="15"/>
      <c r="AR16" s="15"/>
      <c r="AS16" s="15"/>
      <c r="AT16" s="15"/>
      <c r="AU16" s="15"/>
      <c r="AV16" s="15"/>
      <c r="AW16" s="15"/>
      <c r="AX16" s="15"/>
      <c r="AY16" s="15"/>
      <c r="AZ16" s="15"/>
      <c r="BA16" s="15"/>
      <c r="BB16" s="15"/>
      <c r="BC16" s="15"/>
      <c r="BD16" s="15"/>
      <c r="BE16" s="15"/>
      <c r="BF16" s="15"/>
      <c r="BG16" s="15"/>
      <c r="BH16" s="15"/>
      <c r="BI16" s="15"/>
      <c r="BJ16" s="15"/>
      <c r="BK16" s="15"/>
      <c r="BL16" s="15"/>
      <c r="BM16" s="15"/>
      <c r="BN16" s="15"/>
      <c r="BO16" s="15"/>
      <c r="BP16" s="15"/>
      <c r="BQ16" s="15"/>
      <c r="BR16" s="15"/>
      <c r="BS16" s="15"/>
      <c r="BT16" s="15"/>
      <c r="BU16" s="15"/>
      <c r="BV16" s="15"/>
      <c r="BW16" s="15"/>
      <c r="BX16" s="15"/>
      <c r="BY16" s="15"/>
      <c r="BZ16" s="15"/>
      <c r="CA16" s="15"/>
      <c r="CB16" s="15"/>
      <c r="CC16" s="15"/>
      <c r="CD16" s="15"/>
      <c r="CE16" s="15"/>
      <c r="CF16" s="15"/>
      <c r="CG16" s="15"/>
      <c r="CH16" s="15"/>
      <c r="CI16" s="15"/>
      <c r="CJ16" s="15"/>
      <c r="CK16" s="15"/>
      <c r="CL16" s="15"/>
      <c r="CM16" s="15"/>
      <c r="CN16" s="15"/>
      <c r="CO16" s="15"/>
      <c r="CP16" s="15"/>
      <c r="CQ16" s="15"/>
      <c r="CR16" s="15"/>
      <c r="CS16" s="15"/>
      <c r="CT16" s="15"/>
      <c r="CU16" s="15"/>
      <c r="CV16" s="15"/>
      <c r="CW16" s="15"/>
      <c r="CX16" s="15"/>
      <c r="CY16" s="15"/>
      <c r="CZ16" s="15"/>
      <c r="DA16" s="15"/>
      <c r="DB16" s="15"/>
      <c r="DC16" s="15"/>
      <c r="DD16" s="15"/>
      <c r="DE16" s="15"/>
      <c r="DF16" s="15"/>
      <c r="DG16" s="15"/>
      <c r="DH16" s="15"/>
      <c r="DI16" s="15"/>
      <c r="DJ16" s="15"/>
      <c r="DK16" s="15"/>
      <c r="DL16" s="15"/>
      <c r="DM16" s="15"/>
      <c r="DN16" s="15"/>
      <c r="DO16" s="15"/>
      <c r="DP16" s="15"/>
      <c r="DQ16" s="15"/>
      <c r="DR16" s="15"/>
      <c r="DS16" s="15"/>
      <c r="DT16" s="15"/>
      <c r="DU16" s="15"/>
      <c r="DV16" s="15"/>
      <c r="DW16" s="15"/>
      <c r="DX16" s="15"/>
      <c r="DY16" s="15"/>
      <c r="DZ16" s="15"/>
      <c r="EA16" s="15"/>
      <c r="EB16" s="15"/>
      <c r="EC16" s="15"/>
      <c r="ED16" s="15"/>
      <c r="EE16" s="15"/>
      <c r="EF16" s="15"/>
      <c r="EG16" s="15"/>
      <c r="EH16" s="15"/>
      <c r="EI16" s="15"/>
    </row>
    <row r="17" spans="1:255" x14ac:dyDescent="0.6">
      <c r="A17" s="4"/>
      <c r="B17" s="5"/>
      <c r="C17" s="38" t="s">
        <v>11</v>
      </c>
      <c r="D17" s="12"/>
      <c r="E17" s="4"/>
      <c r="F17" s="29"/>
      <c r="G17" s="30"/>
      <c r="H17" s="31"/>
      <c r="I17" s="25"/>
      <c r="J17" s="25"/>
      <c r="K17" s="23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15"/>
      <c r="BM17" s="15"/>
      <c r="BN17" s="15"/>
      <c r="BO17" s="15"/>
      <c r="BP17" s="15"/>
      <c r="BQ17" s="15"/>
      <c r="BR17" s="15"/>
      <c r="BS17" s="15"/>
      <c r="BT17" s="15"/>
      <c r="BU17" s="15"/>
      <c r="BV17" s="15"/>
      <c r="BW17" s="15"/>
      <c r="BX17" s="15"/>
      <c r="BY17" s="15"/>
      <c r="BZ17" s="15"/>
      <c r="CA17" s="15"/>
      <c r="CB17" s="15"/>
      <c r="CC17" s="15"/>
      <c r="CD17" s="15"/>
      <c r="CE17" s="15"/>
      <c r="CF17" s="15"/>
      <c r="CG17" s="15"/>
      <c r="CH17" s="15"/>
      <c r="CI17" s="15"/>
      <c r="CJ17" s="15"/>
      <c r="CK17" s="15"/>
      <c r="CL17" s="15"/>
      <c r="CM17" s="15"/>
      <c r="CN17" s="15"/>
      <c r="CO17" s="15"/>
      <c r="CP17" s="15"/>
      <c r="CQ17" s="15"/>
      <c r="CR17" s="15"/>
      <c r="CS17" s="15"/>
      <c r="CT17" s="15"/>
      <c r="CU17" s="15"/>
      <c r="CV17" s="15"/>
      <c r="CW17" s="15"/>
      <c r="CX17" s="15"/>
      <c r="CY17" s="15"/>
      <c r="CZ17" s="15"/>
      <c r="DA17" s="15"/>
      <c r="DB17" s="15"/>
      <c r="DC17" s="15"/>
      <c r="DD17" s="15"/>
      <c r="DE17" s="15"/>
      <c r="DF17" s="15"/>
      <c r="DG17" s="15"/>
      <c r="DH17" s="15"/>
      <c r="DI17" s="15"/>
      <c r="DJ17" s="15"/>
      <c r="DK17" s="15"/>
      <c r="DL17" s="15"/>
      <c r="DM17" s="15"/>
      <c r="DN17" s="15"/>
      <c r="DO17" s="15"/>
      <c r="DP17" s="15"/>
      <c r="DQ17" s="15"/>
      <c r="DR17" s="15"/>
      <c r="DS17" s="15"/>
      <c r="DT17" s="15"/>
      <c r="DU17" s="15"/>
      <c r="DV17" s="15"/>
      <c r="DW17" s="15"/>
      <c r="DX17" s="15"/>
      <c r="DY17" s="15"/>
      <c r="DZ17" s="15"/>
      <c r="EA17" s="15"/>
      <c r="EB17" s="15"/>
      <c r="EC17" s="15"/>
      <c r="ED17" s="15"/>
      <c r="EE17" s="15"/>
      <c r="EF17" s="15"/>
      <c r="EG17" s="15"/>
      <c r="EH17" s="15"/>
      <c r="EI17" s="15"/>
    </row>
    <row r="18" spans="1:255" x14ac:dyDescent="0.6">
      <c r="A18" s="15"/>
      <c r="B18" s="5"/>
      <c r="C18" s="12"/>
      <c r="D18" s="12"/>
      <c r="E18" s="4"/>
      <c r="F18" s="29"/>
      <c r="G18" s="31"/>
      <c r="H18" s="31"/>
      <c r="I18" s="25"/>
      <c r="J18" s="33"/>
      <c r="K18" s="23"/>
      <c r="L18" s="23"/>
      <c r="M18" s="23"/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3"/>
      <c r="Y18" s="23"/>
      <c r="Z18" s="23"/>
      <c r="AA18" s="23"/>
      <c r="AB18" s="23"/>
      <c r="AC18" s="23"/>
      <c r="AD18" s="23"/>
      <c r="AE18" s="23"/>
      <c r="AF18" s="23"/>
      <c r="AG18" s="23"/>
      <c r="AH18" s="23"/>
      <c r="AI18" s="23"/>
      <c r="AJ18" s="23"/>
      <c r="AK18" s="23"/>
      <c r="AL18" s="23"/>
      <c r="AM18" s="23"/>
      <c r="AN18" s="23"/>
      <c r="AO18" s="23"/>
      <c r="AP18" s="23"/>
      <c r="AQ18" s="23"/>
      <c r="AR18" s="23"/>
      <c r="AS18" s="23"/>
      <c r="AT18" s="23"/>
      <c r="AU18" s="23"/>
      <c r="AV18" s="23"/>
      <c r="AW18" s="23"/>
      <c r="AX18" s="23"/>
      <c r="AY18" s="23"/>
      <c r="AZ18" s="23"/>
      <c r="BA18" s="23"/>
      <c r="BB18" s="23"/>
      <c r="BC18" s="23"/>
      <c r="BD18" s="23"/>
      <c r="BE18" s="23"/>
      <c r="BF18" s="23"/>
      <c r="BG18" s="23"/>
      <c r="BH18" s="23"/>
      <c r="BI18" s="23"/>
      <c r="BJ18" s="23"/>
      <c r="BK18" s="23"/>
      <c r="BL18" s="23"/>
      <c r="BM18" s="23"/>
      <c r="BN18" s="23"/>
      <c r="BO18" s="23"/>
      <c r="BP18" s="23"/>
      <c r="BQ18" s="23"/>
      <c r="BR18" s="23"/>
      <c r="BS18" s="23"/>
      <c r="BT18" s="23"/>
      <c r="BU18" s="23"/>
      <c r="BV18" s="23"/>
      <c r="BW18" s="23"/>
      <c r="BX18" s="23"/>
      <c r="BY18" s="23"/>
      <c r="BZ18" s="23"/>
      <c r="CA18" s="23"/>
      <c r="CB18" s="23"/>
      <c r="CC18" s="23"/>
      <c r="CD18" s="23"/>
      <c r="CE18" s="23"/>
      <c r="CF18" s="23"/>
      <c r="CG18" s="23"/>
      <c r="CH18" s="23"/>
      <c r="CI18" s="23"/>
      <c r="CJ18" s="23"/>
      <c r="CK18" s="23"/>
      <c r="CL18" s="23"/>
      <c r="CM18" s="23"/>
      <c r="CN18" s="23"/>
      <c r="CO18" s="23"/>
      <c r="CP18" s="23"/>
      <c r="CQ18" s="23"/>
      <c r="CR18" s="23"/>
      <c r="CS18" s="23"/>
      <c r="CT18" s="23"/>
      <c r="CU18" s="23"/>
      <c r="CV18" s="23"/>
      <c r="CW18" s="23"/>
      <c r="CX18" s="23"/>
      <c r="CY18" s="23"/>
      <c r="CZ18" s="23"/>
      <c r="DA18" s="23"/>
      <c r="DB18" s="23"/>
      <c r="DC18" s="23"/>
      <c r="DD18" s="23"/>
      <c r="DE18" s="23"/>
      <c r="DF18" s="23"/>
      <c r="DG18" s="23"/>
      <c r="DH18" s="23"/>
      <c r="DI18" s="23"/>
      <c r="DJ18" s="23"/>
      <c r="DK18" s="23"/>
      <c r="DL18" s="23"/>
      <c r="DM18" s="23"/>
      <c r="DN18" s="23"/>
      <c r="DO18" s="23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3"/>
      <c r="EC18" s="23"/>
      <c r="ED18" s="23"/>
      <c r="EE18" s="23"/>
      <c r="EF18" s="23"/>
      <c r="EG18" s="23"/>
      <c r="EH18" s="23"/>
      <c r="EI18" s="23"/>
      <c r="EO18" s="28"/>
      <c r="EQ18" s="28"/>
      <c r="ES18" s="28"/>
      <c r="EU18" s="28"/>
      <c r="EW18" s="28"/>
      <c r="EY18" s="28"/>
      <c r="FA18" s="28"/>
      <c r="FC18" s="28"/>
      <c r="FE18" s="28"/>
      <c r="FG18" s="28"/>
      <c r="FI18" s="28"/>
      <c r="FK18" s="28"/>
      <c r="FM18" s="28"/>
      <c r="FO18" s="28"/>
      <c r="FQ18" s="28"/>
      <c r="FS18" s="28"/>
      <c r="FU18" s="28"/>
      <c r="FW18" s="28"/>
      <c r="FY18" s="28"/>
      <c r="GA18" s="28"/>
      <c r="GC18" s="28"/>
      <c r="GE18" s="28"/>
      <c r="GG18" s="28"/>
      <c r="GI18" s="28"/>
      <c r="GK18" s="28"/>
      <c r="GM18" s="28"/>
      <c r="GO18" s="28"/>
      <c r="GQ18" s="28"/>
      <c r="GS18" s="28"/>
      <c r="GU18" s="28"/>
      <c r="GW18" s="28"/>
      <c r="GY18" s="28"/>
      <c r="HA18" s="28"/>
      <c r="HC18" s="28"/>
      <c r="HE18" s="28"/>
      <c r="HG18" s="28"/>
      <c r="HI18" s="28"/>
      <c r="HK18" s="28"/>
      <c r="HM18" s="28"/>
      <c r="HO18" s="28"/>
      <c r="HQ18" s="28"/>
      <c r="HS18" s="28"/>
      <c r="HU18" s="28"/>
      <c r="HW18" s="28"/>
      <c r="HY18" s="28"/>
      <c r="IA18" s="28"/>
      <c r="IC18" s="28"/>
      <c r="IE18" s="28"/>
      <c r="IG18" s="28"/>
      <c r="II18" s="28"/>
      <c r="IK18" s="28"/>
      <c r="IM18" s="28"/>
      <c r="IO18" s="28"/>
      <c r="IQ18" s="28"/>
      <c r="IS18" s="28"/>
      <c r="IU18" s="28"/>
    </row>
    <row r="19" spans="1:255" x14ac:dyDescent="0.6">
      <c r="A19" s="15"/>
      <c r="B19" s="5"/>
      <c r="C19" s="15"/>
      <c r="D19" s="15"/>
      <c r="E19" s="15"/>
      <c r="F19" s="29"/>
      <c r="G19" s="31"/>
      <c r="H19" s="31"/>
      <c r="I19" s="36"/>
      <c r="J19" s="36"/>
      <c r="K19" s="23"/>
      <c r="L19" s="23"/>
      <c r="M19" s="23"/>
      <c r="N19" s="23"/>
      <c r="O19" s="23"/>
      <c r="P19" s="23"/>
      <c r="Q19" s="23"/>
      <c r="R19" s="23"/>
      <c r="S19" s="23"/>
      <c r="T19" s="23"/>
      <c r="U19" s="23"/>
      <c r="V19" s="23"/>
      <c r="W19" s="23"/>
      <c r="X19" s="23"/>
      <c r="Y19" s="23"/>
      <c r="Z19" s="23"/>
      <c r="AA19" s="23"/>
      <c r="AB19" s="23"/>
      <c r="AC19" s="23"/>
      <c r="AD19" s="23"/>
      <c r="AE19" s="23"/>
      <c r="AF19" s="23"/>
      <c r="AG19" s="23"/>
      <c r="AH19" s="23"/>
      <c r="AI19" s="23"/>
      <c r="AJ19" s="23"/>
      <c r="AK19" s="23"/>
      <c r="AL19" s="23"/>
      <c r="AM19" s="23"/>
      <c r="AN19" s="23"/>
      <c r="AO19" s="23"/>
      <c r="AP19" s="23"/>
      <c r="AQ19" s="23"/>
      <c r="AR19" s="23"/>
      <c r="AS19" s="23"/>
      <c r="AT19" s="23"/>
      <c r="AU19" s="23"/>
      <c r="AV19" s="23"/>
      <c r="AW19" s="23"/>
      <c r="AX19" s="23"/>
      <c r="AY19" s="23"/>
      <c r="AZ19" s="23"/>
      <c r="BA19" s="23"/>
      <c r="BB19" s="23"/>
      <c r="BC19" s="23"/>
      <c r="BD19" s="23"/>
      <c r="BE19" s="23"/>
      <c r="BF19" s="23"/>
      <c r="BG19" s="23"/>
      <c r="BH19" s="23"/>
      <c r="BI19" s="23"/>
      <c r="BJ19" s="23"/>
      <c r="BK19" s="23"/>
      <c r="BL19" s="2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  <c r="CB19" s="23"/>
      <c r="CC19" s="23"/>
      <c r="CD19" s="23"/>
      <c r="CE19" s="23"/>
      <c r="CF19" s="23"/>
      <c r="CG19" s="23"/>
      <c r="CH19" s="23"/>
      <c r="CI19" s="23"/>
      <c r="CJ19" s="23"/>
      <c r="CK19" s="23"/>
      <c r="CL19" s="23"/>
      <c r="CM19" s="23"/>
      <c r="CN19" s="23"/>
      <c r="CO19" s="23"/>
      <c r="CP19" s="23"/>
      <c r="CQ19" s="23"/>
      <c r="CR19" s="23"/>
      <c r="CS19" s="23"/>
      <c r="CT19" s="23"/>
      <c r="CU19" s="23"/>
      <c r="CV19" s="23"/>
      <c r="CW19" s="23"/>
      <c r="CX19" s="23"/>
      <c r="CY19" s="23"/>
      <c r="CZ19" s="23"/>
      <c r="DA19" s="23"/>
      <c r="DB19" s="23"/>
      <c r="DC19" s="23"/>
      <c r="DD19" s="23"/>
      <c r="DE19" s="23"/>
      <c r="DF19" s="23"/>
      <c r="DG19" s="23"/>
      <c r="DH19" s="23"/>
      <c r="DI19" s="23"/>
      <c r="DJ19" s="23"/>
      <c r="DK19" s="23"/>
      <c r="DL19" s="23"/>
      <c r="DM19" s="23"/>
      <c r="DN19" s="23"/>
      <c r="DO19" s="23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3"/>
      <c r="EC19" s="23"/>
      <c r="ED19" s="23"/>
      <c r="EE19" s="23"/>
      <c r="EF19" s="23"/>
      <c r="EG19" s="23"/>
      <c r="EH19" s="23"/>
      <c r="EI19" s="23"/>
      <c r="EJ19" s="15"/>
      <c r="EK19" s="15"/>
      <c r="EL19" s="15"/>
      <c r="EM19" s="15"/>
      <c r="EN19" s="15"/>
      <c r="EO19" s="28"/>
      <c r="EQ19" s="28"/>
      <c r="ES19" s="28"/>
      <c r="EU19" s="28"/>
      <c r="EW19" s="28"/>
      <c r="EY19" s="28"/>
      <c r="FA19" s="28"/>
      <c r="FC19" s="28"/>
      <c r="FE19" s="28"/>
      <c r="FG19" s="28"/>
      <c r="FI19" s="28"/>
      <c r="FK19" s="28"/>
      <c r="FM19" s="28"/>
      <c r="FO19" s="28"/>
      <c r="FQ19" s="28"/>
      <c r="FS19" s="28"/>
      <c r="FU19" s="28"/>
      <c r="FW19" s="28"/>
      <c r="FY19" s="28"/>
      <c r="GA19" s="28"/>
      <c r="GC19" s="28"/>
      <c r="GE19" s="28"/>
      <c r="GG19" s="28"/>
      <c r="GI19" s="28"/>
      <c r="GK19" s="28"/>
      <c r="GM19" s="28"/>
      <c r="GO19" s="28"/>
      <c r="GQ19" s="28"/>
      <c r="GS19" s="28"/>
      <c r="GU19" s="28"/>
      <c r="GW19" s="28"/>
      <c r="GY19" s="28"/>
      <c r="HA19" s="28"/>
      <c r="HC19" s="28"/>
      <c r="HE19" s="28"/>
      <c r="HG19" s="28"/>
      <c r="HI19" s="28"/>
      <c r="HK19" s="28"/>
      <c r="HM19" s="28"/>
      <c r="HO19" s="28"/>
      <c r="HQ19" s="28"/>
      <c r="HS19" s="28"/>
      <c r="HU19" s="28"/>
      <c r="HW19" s="28"/>
      <c r="HY19" s="28"/>
      <c r="IA19" s="28"/>
      <c r="IC19" s="28"/>
      <c r="IE19" s="28"/>
      <c r="IG19" s="28"/>
      <c r="II19" s="28"/>
      <c r="IK19" s="28"/>
      <c r="IM19" s="28"/>
      <c r="IO19" s="28"/>
      <c r="IQ19" s="28"/>
      <c r="IS19" s="28"/>
      <c r="IU19" s="28"/>
    </row>
    <row r="20" spans="1:255" x14ac:dyDescent="0.6">
      <c r="A20" s="15" t="s">
        <v>12</v>
      </c>
      <c r="B20" s="5" t="s">
        <v>12</v>
      </c>
      <c r="C20" s="15"/>
      <c r="D20" s="15" t="s">
        <v>15</v>
      </c>
      <c r="E20" s="15"/>
      <c r="F20" s="39" t="s">
        <v>16</v>
      </c>
      <c r="G20" s="39" t="s">
        <v>17</v>
      </c>
      <c r="H20" s="15"/>
      <c r="I20" s="35"/>
      <c r="J20" s="35"/>
      <c r="K20" s="15" t="s">
        <v>18</v>
      </c>
      <c r="L20" s="23"/>
      <c r="M20" s="23"/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3"/>
      <c r="Y20" s="23"/>
      <c r="Z20" s="23"/>
      <c r="AA20" s="23"/>
      <c r="AB20" s="23"/>
      <c r="AC20" s="23"/>
      <c r="AD20" s="23"/>
      <c r="AE20" s="23"/>
      <c r="AF20" s="23"/>
      <c r="AG20" s="23"/>
      <c r="AH20" s="23"/>
      <c r="AI20" s="23"/>
      <c r="AJ20" s="23"/>
      <c r="AK20" s="23"/>
      <c r="AL20" s="23"/>
      <c r="AM20" s="23"/>
      <c r="AN20" s="23"/>
      <c r="AO20" s="23"/>
      <c r="AP20" s="23"/>
      <c r="AQ20" s="23"/>
      <c r="AR20" s="23"/>
      <c r="AS20" s="23"/>
      <c r="AT20" s="23"/>
      <c r="AU20" s="23"/>
      <c r="AV20" s="23"/>
      <c r="AW20" s="23"/>
      <c r="AX20" s="23"/>
      <c r="AY20" s="23"/>
      <c r="AZ20" s="23"/>
      <c r="BA20" s="23"/>
      <c r="BB20" s="23"/>
      <c r="BC20" s="23"/>
      <c r="BD20" s="23"/>
      <c r="BE20" s="23"/>
      <c r="BF20" s="23"/>
      <c r="BG20" s="23"/>
      <c r="BH20" s="23"/>
      <c r="BI20" s="23"/>
      <c r="BJ20" s="23"/>
      <c r="BK20" s="23"/>
      <c r="BL20" s="23"/>
      <c r="BM20" s="23"/>
      <c r="BN20" s="23"/>
      <c r="BO20" s="23"/>
      <c r="BP20" s="23"/>
      <c r="BQ20" s="23"/>
      <c r="BR20" s="23"/>
      <c r="BS20" s="23"/>
      <c r="BT20" s="23"/>
      <c r="BU20" s="23"/>
      <c r="BV20" s="23"/>
      <c r="BW20" s="23"/>
      <c r="BX20" s="23"/>
      <c r="BY20" s="23"/>
      <c r="BZ20" s="23"/>
      <c r="CA20" s="23"/>
      <c r="CB20" s="23"/>
      <c r="CC20" s="23"/>
      <c r="CD20" s="23"/>
      <c r="CE20" s="23"/>
      <c r="CF20" s="23"/>
      <c r="CG20" s="23"/>
      <c r="CH20" s="23"/>
      <c r="CI20" s="23"/>
      <c r="CJ20" s="23"/>
      <c r="CK20" s="23"/>
      <c r="CL20" s="23"/>
      <c r="CM20" s="23"/>
      <c r="CN20" s="23"/>
      <c r="CO20" s="23"/>
      <c r="CP20" s="23"/>
      <c r="CQ20" s="23"/>
      <c r="CR20" s="23"/>
      <c r="CS20" s="23"/>
      <c r="CT20" s="23"/>
      <c r="CU20" s="23"/>
      <c r="CV20" s="23"/>
      <c r="CW20" s="23"/>
      <c r="CX20" s="23"/>
      <c r="CY20" s="23"/>
      <c r="CZ20" s="23"/>
      <c r="DA20" s="23"/>
      <c r="DB20" s="23"/>
      <c r="DC20" s="23"/>
      <c r="DD20" s="23"/>
      <c r="DE20" s="23"/>
      <c r="DF20" s="23"/>
      <c r="DG20" s="23"/>
      <c r="DH20" s="23"/>
      <c r="DI20" s="23"/>
      <c r="DJ20" s="23"/>
      <c r="DK20" s="23"/>
      <c r="DL20" s="23"/>
      <c r="DM20" s="23"/>
      <c r="DN20" s="23"/>
      <c r="DO20" s="23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3"/>
      <c r="EC20" s="23"/>
      <c r="ED20" s="23"/>
      <c r="EE20" s="23"/>
      <c r="EF20" s="23"/>
      <c r="EG20" s="23"/>
      <c r="EH20" s="23"/>
      <c r="EI20" s="23"/>
      <c r="EJ20" s="15"/>
      <c r="EK20" s="15"/>
      <c r="EL20" s="15"/>
      <c r="EM20" s="15"/>
      <c r="EN20" s="15"/>
      <c r="EO20" s="28"/>
      <c r="EQ20" s="28"/>
      <c r="ES20" s="28"/>
      <c r="EU20" s="28"/>
      <c r="EW20" s="28"/>
      <c r="EY20" s="28"/>
      <c r="FA20" s="28"/>
      <c r="FC20" s="28"/>
      <c r="FE20" s="28"/>
      <c r="FG20" s="28"/>
      <c r="FI20" s="28"/>
      <c r="FK20" s="28"/>
      <c r="FM20" s="28"/>
      <c r="FO20" s="28"/>
      <c r="FQ20" s="28"/>
      <c r="FS20" s="28"/>
      <c r="FU20" s="28"/>
      <c r="FW20" s="28"/>
      <c r="FY20" s="28"/>
      <c r="GA20" s="28"/>
      <c r="GC20" s="28"/>
      <c r="GE20" s="28"/>
      <c r="GG20" s="28"/>
      <c r="GI20" s="28"/>
      <c r="GK20" s="28"/>
      <c r="GM20" s="28"/>
      <c r="GO20" s="28"/>
      <c r="GQ20" s="28"/>
      <c r="GS20" s="28"/>
      <c r="GU20" s="28"/>
      <c r="GW20" s="28"/>
      <c r="GY20" s="28"/>
      <c r="HA20" s="28"/>
      <c r="HC20" s="28"/>
      <c r="HE20" s="28"/>
      <c r="HG20" s="28"/>
      <c r="HI20" s="28"/>
      <c r="HK20" s="28"/>
      <c r="HM20" s="28"/>
      <c r="HO20" s="28"/>
      <c r="HQ20" s="28"/>
      <c r="HS20" s="28"/>
      <c r="HU20" s="28"/>
      <c r="HW20" s="28"/>
      <c r="HY20" s="28"/>
      <c r="IA20" s="28"/>
      <c r="IC20" s="28"/>
      <c r="IE20" s="28"/>
      <c r="IG20" s="28"/>
      <c r="II20" s="28"/>
      <c r="IK20" s="28"/>
      <c r="IM20" s="28"/>
      <c r="IO20" s="28"/>
      <c r="IQ20" s="28"/>
      <c r="IS20" s="28"/>
      <c r="IU20" s="28"/>
    </row>
    <row r="21" spans="1:255" x14ac:dyDescent="0.6">
      <c r="A21" s="15" t="s">
        <v>13</v>
      </c>
      <c r="B21" s="5" t="s">
        <v>14</v>
      </c>
      <c r="C21" s="15" t="s">
        <v>19</v>
      </c>
      <c r="D21" s="15" t="s">
        <v>20</v>
      </c>
      <c r="E21" s="15" t="s">
        <v>21</v>
      </c>
      <c r="F21" s="39" t="s">
        <v>22</v>
      </c>
      <c r="G21" s="39" t="s">
        <v>23</v>
      </c>
      <c r="H21" s="15" t="s">
        <v>24</v>
      </c>
      <c r="I21" s="35" t="s">
        <v>25</v>
      </c>
      <c r="J21" s="35" t="s">
        <v>26</v>
      </c>
      <c r="K21" s="15" t="s">
        <v>27</v>
      </c>
      <c r="L21" s="23"/>
      <c r="M21" s="23"/>
      <c r="N21" s="23"/>
      <c r="O21" s="23"/>
      <c r="P21" s="23"/>
      <c r="Q21" s="23"/>
      <c r="R21" s="23"/>
      <c r="S21" s="23"/>
      <c r="T21" s="23"/>
      <c r="U21" s="23"/>
      <c r="V21" s="23"/>
      <c r="W21" s="23"/>
      <c r="X21" s="23"/>
      <c r="Y21" s="23"/>
      <c r="Z21" s="23"/>
      <c r="AA21" s="23"/>
      <c r="AB21" s="23"/>
      <c r="AC21" s="23"/>
      <c r="AD21" s="23"/>
      <c r="AE21" s="23"/>
      <c r="AF21" s="23"/>
      <c r="AG21" s="23"/>
      <c r="AH21" s="23"/>
      <c r="AI21" s="23"/>
      <c r="AJ21" s="23"/>
      <c r="AK21" s="23"/>
      <c r="AL21" s="23"/>
      <c r="AM21" s="23"/>
      <c r="AN21" s="23"/>
      <c r="AO21" s="23"/>
      <c r="AP21" s="23"/>
      <c r="AQ21" s="23"/>
      <c r="AR21" s="23"/>
      <c r="AS21" s="23"/>
      <c r="AT21" s="23"/>
      <c r="AU21" s="23"/>
      <c r="AV21" s="23"/>
      <c r="AW21" s="23"/>
      <c r="AX21" s="23"/>
      <c r="AY21" s="23"/>
      <c r="AZ21" s="23"/>
      <c r="BA21" s="23"/>
      <c r="BB21" s="23"/>
      <c r="BC21" s="23"/>
      <c r="BD21" s="23"/>
      <c r="BE21" s="23"/>
      <c r="BF21" s="23"/>
      <c r="BG21" s="23"/>
      <c r="BH21" s="23"/>
      <c r="BI21" s="23"/>
      <c r="BJ21" s="23"/>
      <c r="BK21" s="23"/>
      <c r="BL21" s="23"/>
      <c r="BM21" s="23"/>
      <c r="BN21" s="23"/>
      <c r="BO21" s="23"/>
      <c r="BP21" s="23"/>
      <c r="BQ21" s="23"/>
      <c r="BR21" s="23"/>
      <c r="BS21" s="23"/>
      <c r="BT21" s="23"/>
      <c r="BU21" s="23"/>
      <c r="BV21" s="23"/>
      <c r="BW21" s="23"/>
      <c r="BX21" s="23"/>
      <c r="BY21" s="23"/>
      <c r="BZ21" s="23"/>
      <c r="CA21" s="23"/>
      <c r="CB21" s="23"/>
      <c r="CC21" s="23"/>
      <c r="CD21" s="23"/>
      <c r="CE21" s="23"/>
      <c r="CF21" s="23"/>
      <c r="CG21" s="23"/>
      <c r="CH21" s="23"/>
      <c r="CI21" s="23"/>
      <c r="CJ21" s="23"/>
      <c r="CK21" s="23"/>
      <c r="CL21" s="23"/>
      <c r="CM21" s="23"/>
      <c r="CN21" s="23"/>
      <c r="CO21" s="23"/>
      <c r="CP21" s="23"/>
      <c r="CQ21" s="23"/>
      <c r="CR21" s="23"/>
      <c r="CS21" s="23"/>
      <c r="CT21" s="23"/>
      <c r="CU21" s="23"/>
      <c r="CV21" s="23"/>
      <c r="CW21" s="23"/>
      <c r="CX21" s="23"/>
      <c r="CY21" s="23"/>
      <c r="CZ21" s="23"/>
      <c r="DA21" s="23"/>
      <c r="DB21" s="23"/>
      <c r="DC21" s="23"/>
      <c r="DD21" s="23"/>
      <c r="DE21" s="23"/>
      <c r="DF21" s="23"/>
      <c r="DG21" s="23"/>
      <c r="DH21" s="23"/>
      <c r="DI21" s="23"/>
      <c r="DJ21" s="23"/>
      <c r="DK21" s="23"/>
      <c r="DL21" s="23"/>
      <c r="DM21" s="23"/>
      <c r="DN21" s="23"/>
      <c r="DO21" s="23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3"/>
      <c r="EC21" s="23"/>
      <c r="ED21" s="23"/>
      <c r="EE21" s="23"/>
      <c r="EF21" s="23"/>
      <c r="EG21" s="23"/>
      <c r="EH21" s="23"/>
      <c r="EI21" s="23"/>
      <c r="EJ21" s="15"/>
      <c r="EK21" s="15"/>
      <c r="EL21" s="15"/>
      <c r="EM21" s="15"/>
      <c r="EN21" s="15"/>
      <c r="EO21" s="28"/>
      <c r="EQ21" s="28"/>
      <c r="ES21" s="28"/>
      <c r="EU21" s="28"/>
      <c r="EW21" s="28"/>
      <c r="EY21" s="28"/>
      <c r="FA21" s="28"/>
      <c r="FC21" s="28"/>
      <c r="FE21" s="28"/>
      <c r="FG21" s="28"/>
      <c r="FI21" s="28"/>
      <c r="FK21" s="28"/>
      <c r="FM21" s="28"/>
      <c r="FO21" s="28"/>
      <c r="FQ21" s="28"/>
      <c r="FS21" s="28"/>
      <c r="FU21" s="28"/>
      <c r="FW21" s="28"/>
      <c r="FY21" s="28"/>
      <c r="GA21" s="28"/>
      <c r="GC21" s="28"/>
      <c r="GE21" s="28"/>
      <c r="GG21" s="28"/>
      <c r="GI21" s="28"/>
      <c r="GK21" s="28"/>
      <c r="GM21" s="28"/>
      <c r="GO21" s="28"/>
      <c r="GQ21" s="28"/>
      <c r="GS21" s="28"/>
      <c r="GU21" s="28"/>
      <c r="GW21" s="28"/>
      <c r="GY21" s="28"/>
      <c r="HA21" s="28"/>
      <c r="HC21" s="28"/>
      <c r="HE21" s="28"/>
      <c r="HG21" s="28"/>
      <c r="HI21" s="28"/>
      <c r="HK21" s="28"/>
      <c r="HM21" s="28"/>
      <c r="HO21" s="28"/>
      <c r="HQ21" s="28"/>
      <c r="HS21" s="28"/>
      <c r="HU21" s="28"/>
      <c r="HW21" s="28"/>
      <c r="HY21" s="28"/>
      <c r="IA21" s="28"/>
      <c r="IC21" s="28"/>
      <c r="IE21" s="28"/>
      <c r="IG21" s="28"/>
      <c r="II21" s="28"/>
      <c r="IK21" s="28"/>
      <c r="IM21" s="28"/>
      <c r="IO21" s="28"/>
      <c r="IQ21" s="28"/>
      <c r="IS21" s="28"/>
      <c r="IU21" s="28"/>
    </row>
    <row r="22" spans="1:255" x14ac:dyDescent="0.6">
      <c r="A22" s="40"/>
      <c r="C22" s="15"/>
      <c r="D22" s="15"/>
      <c r="E22" s="15"/>
      <c r="F22" s="39"/>
      <c r="G22" s="39"/>
      <c r="H22" s="15"/>
      <c r="I22" s="35"/>
      <c r="J22" s="35"/>
      <c r="K22" s="15"/>
      <c r="L22" s="23"/>
      <c r="M22" s="23"/>
      <c r="N22" s="23"/>
      <c r="O22" s="23"/>
      <c r="P22" s="23"/>
      <c r="Q22" s="23"/>
      <c r="R22" s="23"/>
      <c r="S22" s="23"/>
      <c r="T22" s="23"/>
      <c r="U22" s="23"/>
      <c r="V22" s="23"/>
      <c r="W22" s="23"/>
      <c r="X22" s="23"/>
      <c r="Y22" s="23"/>
      <c r="Z22" s="23"/>
      <c r="AA22" s="23"/>
      <c r="AB22" s="23"/>
      <c r="AC22" s="23"/>
      <c r="AD22" s="23"/>
      <c r="AE22" s="23"/>
      <c r="AF22" s="23"/>
      <c r="AG22" s="23"/>
      <c r="AH22" s="23"/>
      <c r="AI22" s="23"/>
      <c r="AJ22" s="23"/>
      <c r="AK22" s="23"/>
      <c r="AL22" s="23"/>
      <c r="AM22" s="23"/>
      <c r="AN22" s="23"/>
      <c r="AO22" s="23"/>
      <c r="AP22" s="23"/>
      <c r="AQ22" s="23"/>
      <c r="AR22" s="23"/>
      <c r="AS22" s="23"/>
      <c r="AT22" s="23"/>
      <c r="AU22" s="23"/>
      <c r="AV22" s="23"/>
      <c r="AW22" s="23"/>
      <c r="AX22" s="23"/>
      <c r="AY22" s="23"/>
      <c r="AZ22" s="23"/>
      <c r="BA22" s="23"/>
      <c r="BB22" s="23"/>
      <c r="BC22" s="23"/>
      <c r="BD22" s="23"/>
      <c r="BE22" s="23"/>
      <c r="BF22" s="23"/>
      <c r="BG22" s="23"/>
      <c r="BH22" s="23"/>
      <c r="BI22" s="23"/>
      <c r="BJ22" s="23"/>
      <c r="BK22" s="23"/>
      <c r="BL22" s="23"/>
      <c r="BM22" s="23"/>
      <c r="BN22" s="23"/>
      <c r="BO22" s="23"/>
      <c r="BP22" s="23"/>
      <c r="BQ22" s="23"/>
      <c r="BR22" s="23"/>
      <c r="BS22" s="23"/>
      <c r="BT22" s="23"/>
      <c r="BU22" s="23"/>
      <c r="BV22" s="23"/>
      <c r="BW22" s="23"/>
      <c r="BX22" s="23"/>
      <c r="BY22" s="23"/>
      <c r="BZ22" s="23"/>
      <c r="CA22" s="23"/>
      <c r="CB22" s="23"/>
      <c r="CC22" s="23"/>
      <c r="CD22" s="23"/>
      <c r="CE22" s="23"/>
      <c r="CF22" s="23"/>
      <c r="CG22" s="23"/>
      <c r="CH22" s="23"/>
      <c r="CI22" s="23"/>
      <c r="CJ22" s="23"/>
      <c r="CK22" s="23"/>
      <c r="CL22" s="23"/>
      <c r="CM22" s="23"/>
      <c r="CN22" s="23"/>
      <c r="CO22" s="23"/>
      <c r="CP22" s="23"/>
      <c r="CQ22" s="23"/>
      <c r="CR22" s="23"/>
      <c r="CS22" s="23"/>
      <c r="CT22" s="23"/>
      <c r="CU22" s="23"/>
      <c r="CV22" s="23"/>
      <c r="CW22" s="23"/>
      <c r="CX22" s="23"/>
      <c r="CY22" s="23"/>
      <c r="CZ22" s="23"/>
      <c r="DA22" s="23"/>
      <c r="DB22" s="23"/>
      <c r="DC22" s="23"/>
      <c r="DD22" s="23"/>
      <c r="DE22" s="23"/>
      <c r="DF22" s="23"/>
      <c r="DG22" s="23"/>
      <c r="DH22" s="23"/>
      <c r="DI22" s="23"/>
      <c r="DJ22" s="23"/>
      <c r="DK22" s="23"/>
      <c r="DL22" s="23"/>
      <c r="DM22" s="23"/>
      <c r="DN22" s="23"/>
      <c r="DO22" s="23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3"/>
      <c r="EC22" s="23"/>
      <c r="ED22" s="23"/>
      <c r="EE22" s="23"/>
      <c r="EF22" s="23"/>
      <c r="EG22" s="23"/>
      <c r="EH22" s="23"/>
      <c r="EI22" s="23"/>
      <c r="EJ22" s="15"/>
      <c r="EK22" s="15"/>
      <c r="EL22" s="15"/>
      <c r="EM22" s="15"/>
      <c r="EN22" s="15"/>
      <c r="EO22" s="28"/>
      <c r="EQ22" s="28"/>
      <c r="ES22" s="28"/>
      <c r="EU22" s="28"/>
      <c r="EW22" s="28"/>
      <c r="EY22" s="28"/>
      <c r="FA22" s="28"/>
      <c r="FC22" s="28"/>
      <c r="FE22" s="28"/>
      <c r="FG22" s="28"/>
      <c r="FI22" s="28"/>
      <c r="FK22" s="28"/>
      <c r="FM22" s="28"/>
      <c r="FO22" s="28"/>
      <c r="FQ22" s="28"/>
      <c r="FS22" s="28"/>
      <c r="FU22" s="28"/>
      <c r="FW22" s="28"/>
      <c r="FY22" s="28"/>
      <c r="GA22" s="28"/>
      <c r="GC22" s="28"/>
      <c r="GE22" s="28"/>
      <c r="GG22" s="28"/>
      <c r="GI22" s="28"/>
      <c r="GK22" s="28"/>
      <c r="GM22" s="28"/>
      <c r="GO22" s="28"/>
      <c r="GQ22" s="28"/>
      <c r="GS22" s="28"/>
      <c r="GU22" s="28"/>
      <c r="GW22" s="28"/>
      <c r="GY22" s="28"/>
      <c r="HA22" s="28"/>
      <c r="HC22" s="28"/>
      <c r="HE22" s="28"/>
      <c r="HG22" s="28"/>
      <c r="HI22" s="28"/>
      <c r="HK22" s="28"/>
      <c r="HM22" s="28"/>
      <c r="HO22" s="28"/>
      <c r="HQ22" s="28"/>
      <c r="HS22" s="28"/>
      <c r="HU22" s="28"/>
      <c r="HW22" s="28"/>
      <c r="HY22" s="28"/>
      <c r="IA22" s="28"/>
      <c r="IC22" s="28"/>
      <c r="IE22" s="28"/>
      <c r="IG22" s="28"/>
      <c r="II22" s="28"/>
      <c r="IK22" s="28"/>
      <c r="IM22" s="28"/>
      <c r="IO22" s="28"/>
      <c r="IQ22" s="28"/>
      <c r="IS22" s="28"/>
      <c r="IU22" s="28"/>
    </row>
    <row r="23" spans="1:255" x14ac:dyDescent="0.6">
      <c r="A23" s="41">
        <v>42199</v>
      </c>
      <c r="B23" s="42"/>
      <c r="C23" s="23" t="s">
        <v>31</v>
      </c>
      <c r="D23" s="23" t="s">
        <v>29</v>
      </c>
      <c r="E23" s="23" t="s">
        <v>30</v>
      </c>
      <c r="F23" s="29">
        <v>14</v>
      </c>
      <c r="G23" s="31">
        <v>19.93</v>
      </c>
      <c r="H23" s="31">
        <v>10.57</v>
      </c>
      <c r="I23" s="25">
        <f t="shared" ref="I23" si="0">(H23-G23)*K23</f>
        <v>-4680</v>
      </c>
      <c r="J23" s="25">
        <f t="shared" ref="J23" si="1">I23</f>
        <v>-4680</v>
      </c>
      <c r="K23" s="23">
        <v>500</v>
      </c>
      <c r="L23" s="23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23"/>
      <c r="Z23" s="23"/>
      <c r="AA23" s="23"/>
      <c r="AB23" s="23"/>
      <c r="AC23" s="23"/>
      <c r="AD23" s="23"/>
      <c r="AE23" s="23"/>
      <c r="AF23" s="23"/>
      <c r="AG23" s="23"/>
      <c r="AH23" s="23"/>
      <c r="AI23" s="23"/>
      <c r="AJ23" s="23"/>
      <c r="AK23" s="23"/>
      <c r="AL23" s="23"/>
      <c r="AM23" s="23"/>
      <c r="AN23" s="23"/>
      <c r="AO23" s="23"/>
      <c r="AP23" s="23"/>
      <c r="AQ23" s="23"/>
      <c r="AR23" s="23"/>
      <c r="AS23" s="23"/>
      <c r="AT23" s="23"/>
      <c r="AU23" s="23"/>
      <c r="AV23" s="23"/>
      <c r="AW23" s="23"/>
      <c r="AX23" s="23"/>
      <c r="AY23" s="23"/>
      <c r="AZ23" s="23"/>
      <c r="BA23" s="23"/>
      <c r="BB23" s="23"/>
      <c r="BC23" s="23"/>
      <c r="BD23" s="23"/>
      <c r="BE23" s="23"/>
      <c r="BF23" s="23"/>
      <c r="BG23" s="23"/>
      <c r="BH23" s="23"/>
      <c r="BI23" s="23"/>
      <c r="BJ23" s="23"/>
      <c r="BK23" s="23"/>
      <c r="BL23" s="23"/>
      <c r="BM23" s="23"/>
      <c r="BN23" s="23"/>
      <c r="BO23" s="23"/>
      <c r="BP23" s="23"/>
      <c r="BQ23" s="23"/>
      <c r="BR23" s="23"/>
      <c r="BS23" s="23"/>
      <c r="BT23" s="23"/>
      <c r="BU23" s="23"/>
      <c r="BV23" s="23"/>
      <c r="BW23" s="23"/>
      <c r="BX23" s="23"/>
      <c r="BY23" s="23"/>
      <c r="BZ23" s="23"/>
      <c r="CA23" s="23"/>
      <c r="CB23" s="23"/>
      <c r="CC23" s="23"/>
      <c r="CD23" s="23"/>
      <c r="CE23" s="23"/>
      <c r="CF23" s="23"/>
      <c r="CG23" s="23"/>
      <c r="CH23" s="23"/>
      <c r="CI23" s="23"/>
      <c r="CJ23" s="23"/>
      <c r="CK23" s="23"/>
      <c r="CL23" s="23"/>
      <c r="CM23" s="23"/>
      <c r="CN23" s="23"/>
      <c r="CO23" s="23"/>
      <c r="CP23" s="23"/>
      <c r="CQ23" s="23"/>
      <c r="CR23" s="23"/>
      <c r="CS23" s="23"/>
      <c r="CT23" s="23"/>
      <c r="CU23" s="23"/>
      <c r="CV23" s="23"/>
      <c r="CW23" s="23"/>
      <c r="CX23" s="23"/>
      <c r="CY23" s="23"/>
      <c r="CZ23" s="23"/>
      <c r="DA23" s="23"/>
      <c r="DB23" s="23"/>
      <c r="DC23" s="23"/>
      <c r="DD23" s="23"/>
      <c r="DE23" s="23"/>
      <c r="DF23" s="23"/>
      <c r="DG23" s="23"/>
      <c r="DH23" s="23"/>
      <c r="DI23" s="23"/>
      <c r="DJ23" s="23"/>
      <c r="DK23" s="23"/>
      <c r="DL23" s="23"/>
      <c r="DM23" s="23"/>
      <c r="DN23" s="23"/>
      <c r="DO23" s="23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3"/>
      <c r="EC23" s="23"/>
      <c r="ED23" s="23"/>
      <c r="EE23" s="23"/>
      <c r="EF23" s="23"/>
      <c r="EG23" s="23"/>
      <c r="EH23" s="23"/>
      <c r="EI23" s="23"/>
      <c r="EJ23" s="23"/>
      <c r="EK23" s="23"/>
      <c r="EL23" s="23"/>
      <c r="EM23" s="23"/>
      <c r="EN23" s="23"/>
    </row>
    <row r="24" spans="1:255" x14ac:dyDescent="0.6">
      <c r="A24" s="41">
        <v>42284</v>
      </c>
      <c r="B24" s="42"/>
      <c r="C24" s="23" t="s">
        <v>34</v>
      </c>
      <c r="D24" s="23" t="s">
        <v>29</v>
      </c>
      <c r="E24" s="23" t="s">
        <v>30</v>
      </c>
      <c r="F24" s="29">
        <v>12</v>
      </c>
      <c r="G24" s="30">
        <v>14.2</v>
      </c>
      <c r="H24" s="30">
        <v>2.02</v>
      </c>
      <c r="I24" s="25">
        <f>(H24-G24)*K24</f>
        <v>-8526</v>
      </c>
      <c r="J24" s="25">
        <f t="shared" ref="J24" si="2">I24</f>
        <v>-8526</v>
      </c>
      <c r="K24" s="23">
        <v>700</v>
      </c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  <c r="AA24" s="23"/>
      <c r="AB24" s="23"/>
      <c r="AC24" s="23"/>
      <c r="AD24" s="23"/>
      <c r="AE24" s="23"/>
      <c r="AF24" s="23"/>
      <c r="AG24" s="23"/>
      <c r="AH24" s="23"/>
      <c r="AI24" s="23"/>
      <c r="AJ24" s="23"/>
      <c r="AK24" s="23"/>
      <c r="AL24" s="23"/>
      <c r="AM24" s="23"/>
      <c r="AN24" s="23"/>
      <c r="AO24" s="23"/>
      <c r="AP24" s="23"/>
      <c r="AQ24" s="23"/>
      <c r="AR24" s="23"/>
      <c r="AS24" s="23"/>
      <c r="AT24" s="23"/>
      <c r="AU24" s="23"/>
      <c r="AV24" s="23"/>
      <c r="AW24" s="23"/>
      <c r="AX24" s="23"/>
      <c r="AY24" s="23"/>
      <c r="AZ24" s="23"/>
      <c r="BA24" s="23"/>
      <c r="BB24" s="23"/>
      <c r="BC24" s="23"/>
      <c r="BD24" s="23"/>
      <c r="BE24" s="23"/>
      <c r="BF24" s="23"/>
      <c r="BG24" s="23"/>
      <c r="BH24" s="23"/>
      <c r="BI24" s="23"/>
      <c r="BJ24" s="23"/>
      <c r="BK24" s="23"/>
      <c r="BL24" s="23"/>
      <c r="BM24" s="23"/>
      <c r="BN24" s="23"/>
      <c r="BO24" s="23"/>
      <c r="BP24" s="23"/>
      <c r="BQ24" s="23"/>
      <c r="BR24" s="23"/>
      <c r="BS24" s="23"/>
      <c r="BT24" s="23"/>
      <c r="BU24" s="23"/>
      <c r="BV24" s="23"/>
      <c r="BW24" s="23"/>
      <c r="BX24" s="23"/>
      <c r="BY24" s="23"/>
      <c r="BZ24" s="23"/>
      <c r="CA24" s="23"/>
      <c r="CB24" s="23"/>
      <c r="CC24" s="23"/>
      <c r="CD24" s="23"/>
      <c r="CE24" s="23"/>
      <c r="CF24" s="23"/>
      <c r="CG24" s="23"/>
      <c r="CH24" s="23"/>
      <c r="CI24" s="23"/>
      <c r="CJ24" s="23"/>
      <c r="CK24" s="23"/>
      <c r="CL24" s="23"/>
      <c r="CM24" s="23"/>
      <c r="CN24" s="23"/>
      <c r="CO24" s="23"/>
      <c r="CP24" s="23"/>
      <c r="CQ24" s="23"/>
      <c r="CR24" s="23"/>
      <c r="CS24" s="23"/>
      <c r="CT24" s="23"/>
      <c r="CU24" s="23"/>
      <c r="CV24" s="23"/>
      <c r="CW24" s="23"/>
      <c r="CX24" s="23"/>
      <c r="CY24" s="23"/>
      <c r="CZ24" s="23"/>
      <c r="DA24" s="23"/>
      <c r="DB24" s="23"/>
      <c r="DC24" s="23"/>
      <c r="DD24" s="23"/>
      <c r="DE24" s="23"/>
      <c r="DF24" s="23"/>
      <c r="DG24" s="23"/>
      <c r="DH24" s="23"/>
      <c r="DI24" s="23"/>
      <c r="DJ24" s="23"/>
      <c r="DK24" s="23"/>
      <c r="DL24" s="23"/>
      <c r="DM24" s="23"/>
      <c r="DN24" s="23"/>
      <c r="DO24" s="23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3"/>
      <c r="EC24" s="23"/>
      <c r="ED24" s="23"/>
      <c r="EE24" s="23"/>
      <c r="EF24" s="23"/>
      <c r="EG24" s="23"/>
      <c r="EH24" s="23"/>
      <c r="EI24" s="23"/>
      <c r="EJ24" s="23"/>
      <c r="EK24" s="23"/>
      <c r="EL24" s="23"/>
      <c r="EM24" s="23"/>
      <c r="EN24" s="23"/>
    </row>
    <row r="25" spans="1:255" x14ac:dyDescent="0.6">
      <c r="A25" s="41">
        <v>42430</v>
      </c>
      <c r="B25" s="42"/>
      <c r="C25" s="23" t="s">
        <v>127</v>
      </c>
      <c r="D25" s="23" t="s">
        <v>29</v>
      </c>
      <c r="E25" s="23" t="s">
        <v>30</v>
      </c>
      <c r="F25" s="29">
        <v>3.13</v>
      </c>
      <c r="G25" s="31">
        <v>45</v>
      </c>
      <c r="H25" s="31">
        <v>25.1</v>
      </c>
      <c r="I25" s="25">
        <f>-4500+(H25*K25)</f>
        <v>-3998</v>
      </c>
      <c r="J25" s="25">
        <f t="shared" ref="J25" si="3">I25</f>
        <v>-3998</v>
      </c>
      <c r="K25" s="8">
        <v>20</v>
      </c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  <c r="AI25" s="23"/>
      <c r="AJ25" s="23"/>
      <c r="AK25" s="23"/>
      <c r="AL25" s="23"/>
      <c r="AM25" s="23"/>
      <c r="AN25" s="23"/>
      <c r="AO25" s="23"/>
      <c r="AP25" s="23"/>
      <c r="AQ25" s="23"/>
      <c r="AR25" s="23"/>
      <c r="AS25" s="23"/>
      <c r="AT25" s="23"/>
      <c r="AU25" s="23"/>
      <c r="AV25" s="23"/>
      <c r="AW25" s="23"/>
      <c r="AX25" s="23"/>
      <c r="AY25" s="23"/>
      <c r="AZ25" s="23"/>
      <c r="BA25" s="23"/>
      <c r="BB25" s="23"/>
      <c r="BC25" s="23"/>
      <c r="BD25" s="23"/>
      <c r="BE25" s="23"/>
      <c r="BF25" s="23"/>
      <c r="BG25" s="23"/>
      <c r="BH25" s="23"/>
      <c r="BI25" s="23"/>
      <c r="BJ25" s="23"/>
      <c r="BK25" s="23"/>
      <c r="BL25" s="23"/>
      <c r="BM25" s="23"/>
      <c r="BN25" s="23"/>
      <c r="BO25" s="23"/>
      <c r="BP25" s="23"/>
      <c r="BQ25" s="23"/>
      <c r="BR25" s="23"/>
      <c r="BS25" s="23"/>
      <c r="BT25" s="23"/>
      <c r="BU25" s="23"/>
      <c r="BV25" s="23"/>
      <c r="BW25" s="23"/>
      <c r="BX25" s="23"/>
      <c r="BY25" s="23"/>
      <c r="BZ25" s="23"/>
      <c r="CA25" s="23"/>
      <c r="CB25" s="23"/>
      <c r="CC25" s="23"/>
      <c r="CD25" s="23"/>
      <c r="CE25" s="23"/>
      <c r="CF25" s="23"/>
      <c r="CG25" s="23"/>
      <c r="CH25" s="23"/>
      <c r="CI25" s="23"/>
      <c r="CJ25" s="23"/>
      <c r="CK25" s="23"/>
      <c r="CL25" s="23"/>
      <c r="CM25" s="23"/>
      <c r="CN25" s="23"/>
      <c r="CO25" s="23"/>
      <c r="CP25" s="23"/>
      <c r="CQ25" s="23"/>
      <c r="CR25" s="23"/>
      <c r="CS25" s="23"/>
      <c r="CT25" s="23"/>
      <c r="CU25" s="23"/>
      <c r="CV25" s="23"/>
      <c r="CW25" s="23"/>
      <c r="CX25" s="23"/>
      <c r="CY25" s="23"/>
      <c r="CZ25" s="23"/>
      <c r="DA25" s="23"/>
      <c r="DB25" s="23"/>
      <c r="DC25" s="23"/>
      <c r="DD25" s="23"/>
      <c r="DE25" s="23"/>
      <c r="DF25" s="23"/>
      <c r="DG25" s="23"/>
      <c r="DH25" s="23"/>
      <c r="DI25" s="23"/>
      <c r="DJ25" s="23"/>
      <c r="DK25" s="23"/>
      <c r="DL25" s="23"/>
      <c r="DM25" s="23"/>
      <c r="DN25" s="23"/>
      <c r="DO25" s="23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3"/>
      <c r="EC25" s="23"/>
      <c r="ED25" s="23"/>
      <c r="EE25" s="23"/>
      <c r="EF25" s="23"/>
      <c r="EG25" s="23"/>
      <c r="EH25" s="23"/>
      <c r="EI25" s="23"/>
      <c r="EJ25" s="23"/>
      <c r="EK25" s="23"/>
      <c r="EL25" s="23"/>
      <c r="EM25" s="23"/>
      <c r="EN25" s="23"/>
    </row>
    <row r="26" spans="1:255" x14ac:dyDescent="0.6">
      <c r="A26" s="41">
        <v>42656</v>
      </c>
      <c r="B26" s="15"/>
      <c r="C26" s="23" t="s">
        <v>140</v>
      </c>
      <c r="D26" s="23" t="s">
        <v>29</v>
      </c>
      <c r="E26" s="23" t="s">
        <v>30</v>
      </c>
      <c r="F26" s="29">
        <v>10.5</v>
      </c>
      <c r="G26" s="19">
        <v>12.55</v>
      </c>
      <c r="H26" s="31">
        <v>9.1</v>
      </c>
      <c r="I26" s="25">
        <f>(H26-G26)*K26</f>
        <v>-1380.0000000000005</v>
      </c>
      <c r="J26" s="25">
        <f t="shared" ref="J26" si="4">I26</f>
        <v>-1380.0000000000005</v>
      </c>
      <c r="K26" s="8">
        <v>400</v>
      </c>
      <c r="L26" s="15"/>
      <c r="M26" s="15"/>
      <c r="N26" s="15"/>
      <c r="O26" s="15"/>
      <c r="P26" s="15"/>
      <c r="Q26" s="15"/>
      <c r="R26" s="15"/>
      <c r="S26" s="15"/>
      <c r="T26" s="23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23"/>
      <c r="AK26" s="23"/>
      <c r="AL26" s="23"/>
      <c r="AM26" s="23"/>
      <c r="AN26" s="23"/>
      <c r="AO26" s="23"/>
      <c r="AP26" s="23"/>
      <c r="AQ26" s="23"/>
      <c r="AR26" s="23"/>
      <c r="AS26" s="23"/>
      <c r="AT26" s="23"/>
      <c r="AU26" s="23"/>
      <c r="AV26" s="23"/>
      <c r="AW26" s="23"/>
      <c r="AX26" s="23"/>
      <c r="AY26" s="23"/>
      <c r="AZ26" s="23"/>
      <c r="BA26" s="23"/>
      <c r="BB26" s="23"/>
      <c r="BC26" s="23"/>
      <c r="BD26" s="23"/>
      <c r="BE26" s="23"/>
      <c r="BF26" s="23"/>
      <c r="BG26" s="23"/>
      <c r="BH26" s="23"/>
      <c r="BI26" s="23"/>
      <c r="BJ26" s="23"/>
      <c r="BK26" s="23"/>
      <c r="BL26" s="23"/>
      <c r="BM26" s="23"/>
      <c r="BN26" s="23"/>
      <c r="BO26" s="23"/>
      <c r="BP26" s="23"/>
      <c r="BQ26" s="23"/>
      <c r="BR26" s="23"/>
      <c r="BS26" s="23"/>
      <c r="BT26" s="23"/>
      <c r="BU26" s="23"/>
      <c r="BV26" s="23"/>
      <c r="BW26" s="23"/>
      <c r="BX26" s="23"/>
      <c r="BY26" s="23"/>
      <c r="BZ26" s="23"/>
      <c r="CA26" s="23"/>
      <c r="CB26" s="23"/>
      <c r="CC26" s="23"/>
      <c r="CD26" s="23"/>
      <c r="CE26" s="23"/>
      <c r="CF26" s="23"/>
      <c r="CG26" s="23"/>
      <c r="CH26" s="23"/>
      <c r="CI26" s="23"/>
      <c r="CJ26" s="23"/>
      <c r="CK26" s="23"/>
      <c r="CL26" s="23"/>
      <c r="CM26" s="23"/>
      <c r="CN26" s="23"/>
      <c r="CO26" s="23"/>
      <c r="CP26" s="23"/>
      <c r="CQ26" s="23"/>
      <c r="CR26" s="23"/>
      <c r="CS26" s="23"/>
      <c r="CT26" s="23"/>
      <c r="CU26" s="23"/>
      <c r="CV26" s="23"/>
      <c r="CW26" s="23"/>
      <c r="CX26" s="23"/>
      <c r="CY26" s="23"/>
      <c r="CZ26" s="23"/>
      <c r="DA26" s="23"/>
      <c r="DB26" s="23"/>
      <c r="DC26" s="23"/>
      <c r="DD26" s="23"/>
      <c r="DE26" s="23"/>
      <c r="DF26" s="23"/>
      <c r="DG26" s="23"/>
      <c r="DH26" s="23"/>
      <c r="DI26" s="23"/>
      <c r="DJ26" s="23"/>
      <c r="DK26" s="23"/>
      <c r="DL26" s="23"/>
      <c r="DM26" s="23"/>
      <c r="DN26" s="23"/>
      <c r="DO26" s="23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3"/>
      <c r="EC26" s="23"/>
      <c r="ED26" s="23"/>
      <c r="EE26" s="23"/>
      <c r="EF26" s="23"/>
      <c r="EG26" s="23"/>
      <c r="EH26" s="23"/>
      <c r="EI26" s="23"/>
      <c r="EJ26" s="23"/>
      <c r="EK26" s="23"/>
      <c r="EL26" s="23"/>
      <c r="EM26" s="23"/>
      <c r="EN26" s="23"/>
    </row>
    <row r="27" spans="1:255" x14ac:dyDescent="0.6">
      <c r="A27" s="41">
        <v>42989</v>
      </c>
      <c r="B27" s="41"/>
      <c r="C27" s="23" t="s">
        <v>162</v>
      </c>
      <c r="D27" s="23" t="s">
        <v>29</v>
      </c>
      <c r="E27" s="23" t="s">
        <v>30</v>
      </c>
      <c r="F27" s="29">
        <v>14.3</v>
      </c>
      <c r="G27" s="19">
        <v>15.2</v>
      </c>
      <c r="H27" s="31">
        <v>14.96</v>
      </c>
      <c r="I27" s="25">
        <f>(H27-G27)*K27</f>
        <v>-95.999999999999375</v>
      </c>
      <c r="J27" s="25">
        <f>I27</f>
        <v>-95.999999999999375</v>
      </c>
      <c r="K27" s="23">
        <v>400</v>
      </c>
      <c r="L27" s="15"/>
      <c r="M27" s="15"/>
      <c r="N27" s="15"/>
      <c r="O27" s="15"/>
      <c r="P27" s="15"/>
      <c r="Q27" s="15"/>
      <c r="R27" s="15"/>
      <c r="S27" s="15"/>
      <c r="T27" s="15"/>
      <c r="U27" s="15"/>
      <c r="V27" s="15"/>
      <c r="W27" s="15"/>
      <c r="X27" s="15"/>
      <c r="Y27" s="15"/>
      <c r="Z27" s="15"/>
      <c r="AA27" s="15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3"/>
      <c r="BM27" s="23"/>
      <c r="BN27" s="23"/>
      <c r="BO27" s="23"/>
      <c r="BP27" s="23"/>
      <c r="BQ27" s="23"/>
      <c r="BR27" s="23"/>
      <c r="BS27" s="23"/>
      <c r="BT27" s="23"/>
      <c r="BU27" s="23"/>
      <c r="BV27" s="23"/>
      <c r="BW27" s="23"/>
      <c r="BX27" s="23"/>
      <c r="BY27" s="23"/>
      <c r="BZ27" s="23"/>
      <c r="CA27" s="23"/>
      <c r="CB27" s="23"/>
      <c r="CC27" s="23"/>
      <c r="CD27" s="23"/>
      <c r="CE27" s="23"/>
      <c r="CF27" s="23"/>
      <c r="CG27" s="23"/>
      <c r="CH27" s="23"/>
      <c r="CI27" s="23"/>
      <c r="CJ27" s="23"/>
      <c r="CK27" s="23"/>
      <c r="CL27" s="23"/>
      <c r="CM27" s="23"/>
      <c r="CN27" s="23"/>
      <c r="CO27" s="23"/>
      <c r="CP27" s="23"/>
      <c r="CQ27" s="23"/>
      <c r="CR27" s="23"/>
      <c r="CS27" s="23"/>
      <c r="CT27" s="23"/>
      <c r="CU27" s="23"/>
      <c r="CV27" s="23"/>
      <c r="CW27" s="23"/>
      <c r="CX27" s="23"/>
      <c r="CY27" s="23"/>
      <c r="CZ27" s="23"/>
      <c r="DA27" s="23"/>
      <c r="DB27" s="23"/>
      <c r="DC27" s="23"/>
      <c r="DD27" s="23"/>
      <c r="DE27" s="23"/>
      <c r="DF27" s="23"/>
      <c r="DG27" s="23"/>
      <c r="DH27" s="23"/>
      <c r="DI27" s="23"/>
      <c r="DJ27" s="23"/>
      <c r="DK27" s="23"/>
      <c r="DL27" s="23"/>
      <c r="DM27" s="23"/>
      <c r="DN27" s="23"/>
      <c r="DO27" s="23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3"/>
      <c r="EC27" s="23"/>
      <c r="ED27" s="23"/>
      <c r="EE27" s="23"/>
      <c r="EF27" s="23"/>
      <c r="EG27" s="23"/>
      <c r="EH27" s="23"/>
      <c r="EI27" s="23"/>
      <c r="EJ27" s="23"/>
      <c r="EK27" s="23"/>
      <c r="EL27" s="23"/>
      <c r="EM27" s="23"/>
      <c r="EN27" s="23"/>
    </row>
    <row r="28" spans="1:255" x14ac:dyDescent="0.6">
      <c r="A28" s="41">
        <v>43031</v>
      </c>
      <c r="C28" s="23" t="s">
        <v>196</v>
      </c>
      <c r="D28" s="23" t="s">
        <v>29</v>
      </c>
      <c r="E28" s="23" t="s">
        <v>54</v>
      </c>
      <c r="F28" s="29">
        <v>0</v>
      </c>
      <c r="G28" s="19">
        <v>-0.4</v>
      </c>
      <c r="H28" s="31">
        <v>0.1</v>
      </c>
      <c r="I28" s="25">
        <f>(-H28-G28)*K28*100</f>
        <v>120.00000000000001</v>
      </c>
      <c r="K28" s="8">
        <v>4</v>
      </c>
      <c r="O28" s="15"/>
      <c r="P28" s="15"/>
      <c r="Q28" s="15"/>
      <c r="R28" s="15"/>
      <c r="S28" s="15"/>
      <c r="T28" s="15"/>
      <c r="U28" s="15"/>
      <c r="V28" s="15"/>
      <c r="W28" s="15"/>
      <c r="X28" s="15"/>
      <c r="Y28" s="15"/>
      <c r="Z28" s="15"/>
      <c r="AA28" s="15"/>
      <c r="AB28" s="15"/>
      <c r="AC28" s="15"/>
      <c r="AD28" s="15"/>
      <c r="AE28" s="15"/>
      <c r="AF28" s="15"/>
      <c r="AG28" s="15"/>
      <c r="AH28" s="15"/>
      <c r="AI28" s="15"/>
      <c r="AJ28" s="15"/>
      <c r="AK28" s="15"/>
      <c r="AL28" s="23"/>
      <c r="AM28" s="23"/>
      <c r="AN28" s="23"/>
      <c r="AO28" s="23"/>
      <c r="AP28" s="23"/>
      <c r="AQ28" s="23"/>
      <c r="AR28" s="23"/>
      <c r="AS28" s="23"/>
      <c r="AT28" s="23"/>
      <c r="AU28" s="23"/>
      <c r="AV28" s="23"/>
      <c r="AW28" s="23"/>
      <c r="AX28" s="23"/>
      <c r="AY28" s="23"/>
      <c r="AZ28" s="23"/>
      <c r="BA28" s="23"/>
      <c r="BB28" s="23"/>
      <c r="BC28" s="23"/>
      <c r="BD28" s="23"/>
      <c r="BE28" s="23"/>
      <c r="BF28" s="23"/>
      <c r="BG28" s="23"/>
      <c r="BH28" s="23"/>
      <c r="BI28" s="23"/>
      <c r="BJ28" s="23"/>
      <c r="BK28" s="23"/>
      <c r="BL28" s="23"/>
      <c r="BM28" s="23"/>
      <c r="BN28" s="23"/>
      <c r="BO28" s="23"/>
      <c r="BP28" s="23"/>
      <c r="BQ28" s="23"/>
      <c r="BR28" s="23"/>
      <c r="BS28" s="23"/>
      <c r="BT28" s="23"/>
      <c r="BU28" s="23"/>
      <c r="BV28" s="23"/>
      <c r="BW28" s="23"/>
      <c r="BX28" s="23"/>
      <c r="BY28" s="23"/>
      <c r="BZ28" s="23"/>
      <c r="CA28" s="23"/>
      <c r="CB28" s="23"/>
      <c r="CC28" s="23"/>
      <c r="CD28" s="23"/>
      <c r="CE28" s="23"/>
      <c r="CF28" s="23"/>
      <c r="CG28" s="23"/>
      <c r="CH28" s="23"/>
      <c r="CI28" s="23"/>
      <c r="CJ28" s="23"/>
      <c r="CK28" s="23"/>
      <c r="CL28" s="23"/>
      <c r="CM28" s="23"/>
      <c r="CN28" s="23"/>
      <c r="CO28" s="23"/>
      <c r="CP28" s="23"/>
      <c r="CQ28" s="23"/>
      <c r="CR28" s="23"/>
      <c r="CS28" s="23"/>
      <c r="CT28" s="23"/>
      <c r="CU28" s="23"/>
      <c r="CV28" s="23"/>
      <c r="CW28" s="23"/>
      <c r="CX28" s="23"/>
      <c r="CY28" s="23"/>
      <c r="CZ28" s="23"/>
      <c r="DA28" s="23"/>
      <c r="DB28" s="23"/>
      <c r="DC28" s="23"/>
      <c r="DD28" s="23"/>
      <c r="DE28" s="23"/>
      <c r="DF28" s="23"/>
      <c r="DG28" s="23"/>
      <c r="DH28" s="23"/>
      <c r="DI28" s="23"/>
      <c r="DJ28" s="23"/>
      <c r="DK28" s="23"/>
      <c r="DL28" s="23"/>
      <c r="DM28" s="23"/>
      <c r="DN28" s="23"/>
      <c r="DO28" s="23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3"/>
      <c r="EC28" s="23"/>
      <c r="ED28" s="23"/>
      <c r="EE28" s="23"/>
      <c r="EF28" s="23"/>
      <c r="EG28" s="23"/>
      <c r="EH28" s="23"/>
      <c r="EI28" s="23"/>
      <c r="EJ28" s="23"/>
      <c r="EK28" s="23"/>
      <c r="EL28" s="23"/>
      <c r="EM28" s="23"/>
      <c r="EN28" s="23"/>
    </row>
    <row r="29" spans="1:255" s="15" customFormat="1" x14ac:dyDescent="0.6">
      <c r="A29" s="41">
        <v>43011</v>
      </c>
      <c r="B29" s="41"/>
      <c r="C29" s="23" t="s">
        <v>189</v>
      </c>
      <c r="D29" s="23" t="s">
        <v>29</v>
      </c>
      <c r="E29" s="23" t="s">
        <v>30</v>
      </c>
      <c r="F29" s="29">
        <v>12.5</v>
      </c>
      <c r="G29" s="19">
        <v>15.27</v>
      </c>
      <c r="H29" s="31">
        <v>14.15</v>
      </c>
      <c r="I29" s="25">
        <f>(H29-G29)*K29</f>
        <v>-447.99999999999966</v>
      </c>
      <c r="J29" s="25">
        <f>I29</f>
        <v>-447.99999999999966</v>
      </c>
      <c r="K29" s="23">
        <v>400</v>
      </c>
      <c r="AL29" s="23"/>
      <c r="AM29" s="23"/>
      <c r="AN29" s="23"/>
      <c r="AO29" s="23"/>
      <c r="AP29" s="23"/>
      <c r="AQ29" s="23"/>
      <c r="AR29" s="23"/>
      <c r="AS29" s="23"/>
      <c r="AT29" s="23"/>
      <c r="AU29" s="23"/>
      <c r="AV29" s="23"/>
      <c r="AW29" s="23"/>
      <c r="AX29" s="23"/>
      <c r="AY29" s="23"/>
      <c r="AZ29" s="23"/>
      <c r="BA29" s="23"/>
      <c r="BB29" s="23"/>
      <c r="BC29" s="23"/>
      <c r="BD29" s="23"/>
      <c r="BE29" s="23"/>
      <c r="BF29" s="23"/>
      <c r="BG29" s="23"/>
      <c r="BH29" s="23"/>
      <c r="BI29" s="23"/>
      <c r="BJ29" s="23"/>
      <c r="BK29" s="23"/>
      <c r="BL29" s="23"/>
      <c r="BM29" s="23"/>
      <c r="BN29" s="23"/>
      <c r="BO29" s="23"/>
      <c r="BP29" s="23"/>
      <c r="BQ29" s="23"/>
      <c r="BR29" s="23"/>
      <c r="BS29" s="23"/>
      <c r="BT29" s="23"/>
      <c r="BU29" s="23"/>
      <c r="BV29" s="23"/>
      <c r="BW29" s="23"/>
      <c r="BX29" s="23"/>
      <c r="BY29" s="23"/>
      <c r="BZ29" s="23"/>
      <c r="CA29" s="23"/>
      <c r="CB29" s="23"/>
      <c r="CC29" s="23"/>
      <c r="CD29" s="23"/>
      <c r="CE29" s="23"/>
      <c r="CF29" s="23"/>
      <c r="CG29" s="23"/>
      <c r="CH29" s="23"/>
      <c r="CI29" s="23"/>
      <c r="CJ29" s="23"/>
      <c r="CK29" s="23"/>
      <c r="CL29" s="23"/>
      <c r="CM29" s="23"/>
      <c r="CN29" s="23"/>
      <c r="CO29" s="23"/>
      <c r="CP29" s="23"/>
      <c r="CQ29" s="23"/>
      <c r="CR29" s="23"/>
      <c r="CS29" s="23"/>
      <c r="CT29" s="23"/>
      <c r="CU29" s="23"/>
      <c r="CV29" s="23"/>
      <c r="CW29" s="23"/>
      <c r="CX29" s="23"/>
      <c r="CY29" s="23"/>
      <c r="CZ29" s="23"/>
      <c r="DA29" s="23"/>
      <c r="DB29" s="23"/>
      <c r="DC29" s="23"/>
      <c r="DD29" s="23"/>
      <c r="DE29" s="23"/>
      <c r="DF29" s="23"/>
      <c r="DG29" s="23"/>
      <c r="DH29" s="23"/>
      <c r="DI29" s="23"/>
      <c r="DJ29" s="23"/>
      <c r="DK29" s="23"/>
      <c r="DL29" s="23"/>
      <c r="DM29" s="23"/>
      <c r="DN29" s="23"/>
      <c r="DO29" s="23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3"/>
      <c r="EC29" s="23"/>
      <c r="ED29" s="23"/>
      <c r="EE29" s="23"/>
      <c r="EF29" s="23"/>
      <c r="EG29" s="23"/>
      <c r="EH29" s="23"/>
      <c r="EI29" s="23"/>
      <c r="EJ29" s="23"/>
      <c r="EK29" s="23"/>
      <c r="EL29" s="23"/>
      <c r="EM29" s="23"/>
      <c r="EN29" s="23"/>
    </row>
    <row r="30" spans="1:255" s="15" customFormat="1" x14ac:dyDescent="0.6">
      <c r="A30" s="41">
        <v>43019</v>
      </c>
      <c r="C30" s="23" t="s">
        <v>192</v>
      </c>
      <c r="D30" s="23" t="s">
        <v>29</v>
      </c>
      <c r="E30" s="23" t="s">
        <v>30</v>
      </c>
      <c r="F30" s="29">
        <v>12.5</v>
      </c>
      <c r="G30" s="19">
        <v>14.63</v>
      </c>
      <c r="H30" s="31">
        <v>14.69</v>
      </c>
      <c r="I30" s="25">
        <f>(H30-G30)*K30</f>
        <v>23.999999999999488</v>
      </c>
      <c r="J30" s="25">
        <f>I30</f>
        <v>23.999999999999488</v>
      </c>
      <c r="K30" s="23">
        <v>400</v>
      </c>
      <c r="Z30" s="23"/>
      <c r="AA30" s="23"/>
      <c r="EJ30" s="23"/>
      <c r="EK30" s="23"/>
      <c r="EL30" s="23"/>
      <c r="EM30" s="23"/>
      <c r="EN30" s="23"/>
    </row>
    <row r="31" spans="1:255" s="15" customFormat="1" x14ac:dyDescent="0.6">
      <c r="A31" s="41">
        <v>43031</v>
      </c>
      <c r="C31" s="23" t="s">
        <v>195</v>
      </c>
      <c r="D31" s="23" t="s">
        <v>29</v>
      </c>
      <c r="E31" s="23" t="s">
        <v>54</v>
      </c>
      <c r="F31" s="29">
        <v>0</v>
      </c>
      <c r="G31" s="19">
        <v>-0.4</v>
      </c>
      <c r="H31" s="31">
        <v>0.3</v>
      </c>
      <c r="I31" s="25">
        <f>(-H31-G31)*K31*100</f>
        <v>40.000000000000014</v>
      </c>
      <c r="J31" s="25">
        <f t="shared" ref="J31" si="5">I31</f>
        <v>40.000000000000014</v>
      </c>
      <c r="K31" s="23">
        <v>4</v>
      </c>
      <c r="L31" s="23"/>
      <c r="EJ31" s="23"/>
      <c r="EK31" s="23"/>
      <c r="EL31" s="23"/>
      <c r="EM31" s="23"/>
      <c r="EN31" s="23"/>
    </row>
    <row r="32" spans="1:255" s="15" customFormat="1" x14ac:dyDescent="0.6">
      <c r="A32" s="23"/>
      <c r="B32" s="23"/>
      <c r="C32" s="23"/>
      <c r="D32" s="23"/>
      <c r="E32" s="23"/>
      <c r="F32" s="23"/>
      <c r="G32" s="23"/>
      <c r="H32" s="23"/>
      <c r="I32" s="23"/>
      <c r="J32" s="23"/>
      <c r="K32" s="23"/>
      <c r="L32" s="23"/>
      <c r="EJ32" s="23"/>
      <c r="EK32" s="23"/>
      <c r="EL32" s="23"/>
      <c r="EM32" s="23"/>
      <c r="EN32" s="23"/>
    </row>
    <row r="33" spans="1:144" s="23" customFormat="1" x14ac:dyDescent="0.6">
      <c r="A33" s="41"/>
      <c r="B33" s="42"/>
      <c r="F33" s="29"/>
      <c r="G33" s="31"/>
      <c r="H33" s="31"/>
      <c r="I33" s="36"/>
      <c r="J33" s="43"/>
      <c r="L33" s="8"/>
      <c r="N33" s="15"/>
      <c r="O33" s="15"/>
      <c r="P33" s="15"/>
      <c r="Q33" s="15"/>
      <c r="R33" s="15"/>
      <c r="S33" s="15"/>
      <c r="T33" s="15"/>
      <c r="U33" s="15"/>
      <c r="V33" s="15"/>
    </row>
    <row r="34" spans="1:144" s="23" customFormat="1" x14ac:dyDescent="0.6"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/>
      <c r="AJ34" s="8"/>
      <c r="AK34" s="8"/>
      <c r="AL34" s="8"/>
      <c r="AM34" s="8"/>
      <c r="AN34" s="8"/>
      <c r="AO34" s="8"/>
      <c r="AP34" s="8"/>
      <c r="AQ34" s="8"/>
      <c r="AR34" s="8"/>
      <c r="AS34" s="8"/>
      <c r="AT34" s="8"/>
      <c r="AU34" s="8"/>
      <c r="AV34" s="8"/>
      <c r="AW34" s="8"/>
      <c r="AX34" s="8"/>
      <c r="AY34" s="8"/>
      <c r="AZ34" s="8"/>
      <c r="BA34" s="8"/>
      <c r="BB34" s="8"/>
      <c r="BC34" s="8"/>
      <c r="BD34" s="8"/>
      <c r="BE34" s="8"/>
      <c r="BF34" s="8"/>
      <c r="BG34" s="8"/>
      <c r="BH34" s="8"/>
      <c r="BI34" s="8"/>
      <c r="BJ34" s="8"/>
      <c r="BK34" s="8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  <c r="BX34" s="8"/>
      <c r="BY34" s="8"/>
      <c r="BZ34" s="8"/>
      <c r="CA34" s="8"/>
      <c r="CB34" s="8"/>
      <c r="CC34" s="8"/>
      <c r="CD34" s="8"/>
      <c r="CE34" s="8"/>
      <c r="CF34" s="8"/>
      <c r="CG34" s="8"/>
      <c r="CH34" s="8"/>
      <c r="CI34" s="8"/>
      <c r="CJ34" s="8"/>
      <c r="CK34" s="8"/>
      <c r="CL34" s="8"/>
      <c r="CM34" s="8"/>
      <c r="CN34" s="8"/>
      <c r="CO34" s="8"/>
      <c r="CP34" s="8"/>
      <c r="CQ34" s="8"/>
      <c r="CR34" s="8"/>
      <c r="CS34" s="8"/>
      <c r="CT34" s="8"/>
      <c r="CU34" s="8"/>
      <c r="CV34" s="8"/>
      <c r="CW34" s="8"/>
      <c r="CX34" s="8"/>
      <c r="CY34" s="8"/>
      <c r="CZ34" s="8"/>
      <c r="DA34" s="8"/>
      <c r="DB34" s="8"/>
      <c r="DC34" s="8"/>
      <c r="DD34" s="8"/>
      <c r="DE34" s="8"/>
      <c r="DF34" s="8"/>
      <c r="DG34" s="8"/>
      <c r="DH34" s="8"/>
      <c r="DI34" s="8"/>
      <c r="DJ34" s="8"/>
      <c r="DK34" s="8"/>
      <c r="DL34" s="8"/>
      <c r="DM34" s="8"/>
      <c r="DN34" s="8"/>
      <c r="DO34" s="8"/>
      <c r="DP34" s="8"/>
      <c r="DQ34" s="8"/>
      <c r="DR34" s="8"/>
      <c r="DS34" s="8"/>
      <c r="DT34" s="8"/>
      <c r="DU34" s="8"/>
      <c r="DV34" s="8"/>
      <c r="DW34" s="8"/>
      <c r="DX34" s="8"/>
      <c r="DY34" s="8"/>
      <c r="DZ34" s="8"/>
      <c r="EA34" s="8"/>
      <c r="EB34" s="8"/>
      <c r="EC34" s="8"/>
      <c r="ED34" s="8"/>
      <c r="EE34" s="8"/>
      <c r="EF34" s="8"/>
      <c r="EG34" s="8"/>
      <c r="EH34" s="8"/>
      <c r="EI34" s="8"/>
    </row>
    <row r="35" spans="1:144" s="23" customFormat="1" x14ac:dyDescent="0.6">
      <c r="A35" s="15"/>
      <c r="B35" s="5"/>
      <c r="C35" s="15"/>
      <c r="D35" s="15"/>
      <c r="E35" s="15"/>
      <c r="F35" s="39"/>
      <c r="G35" s="39"/>
      <c r="H35" s="15"/>
      <c r="I35" s="35"/>
      <c r="J35" s="35"/>
      <c r="K35" s="15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/>
      <c r="AJ35" s="8"/>
      <c r="AK35" s="8"/>
      <c r="AL35" s="8"/>
      <c r="AM35" s="8"/>
      <c r="AN35" s="8"/>
      <c r="AO35" s="8"/>
      <c r="AP35" s="8"/>
      <c r="AQ35" s="8"/>
      <c r="AR35" s="8"/>
      <c r="AS35" s="8"/>
      <c r="AT35" s="8"/>
      <c r="AU35" s="8"/>
      <c r="AV35" s="8"/>
      <c r="AW35" s="8"/>
      <c r="AX35" s="8"/>
      <c r="AY35" s="8"/>
      <c r="AZ35" s="8"/>
      <c r="BA35" s="8"/>
      <c r="BB35" s="8"/>
      <c r="BC35" s="8"/>
      <c r="BD35" s="8"/>
      <c r="BE35" s="8"/>
      <c r="BF35" s="8"/>
      <c r="BG35" s="8"/>
      <c r="BH35" s="8"/>
      <c r="BI35" s="8"/>
      <c r="BJ35" s="8"/>
      <c r="BK35" s="8"/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  <c r="BX35" s="8"/>
      <c r="BY35" s="8"/>
      <c r="BZ35" s="8"/>
      <c r="CA35" s="8"/>
      <c r="CB35" s="8"/>
      <c r="CC35" s="8"/>
      <c r="CD35" s="8"/>
      <c r="CE35" s="8"/>
      <c r="CF35" s="8"/>
      <c r="CG35" s="8"/>
      <c r="CH35" s="8"/>
      <c r="CI35" s="8"/>
      <c r="CJ35" s="8"/>
      <c r="CK35" s="8"/>
      <c r="CL35" s="8"/>
      <c r="CM35" s="8"/>
      <c r="CN35" s="8"/>
      <c r="CO35" s="8"/>
      <c r="CP35" s="8"/>
      <c r="CQ35" s="8"/>
      <c r="CR35" s="8"/>
      <c r="CS35" s="8"/>
      <c r="CT35" s="8"/>
      <c r="CU35" s="8"/>
      <c r="CV35" s="8"/>
      <c r="CW35" s="8"/>
      <c r="CX35" s="8"/>
      <c r="CY35" s="8"/>
      <c r="CZ35" s="8"/>
      <c r="DA35" s="8"/>
      <c r="DB35" s="8"/>
      <c r="DC35" s="8"/>
      <c r="DD35" s="8"/>
      <c r="DE35" s="8"/>
      <c r="DF35" s="8"/>
      <c r="DG35" s="8"/>
      <c r="DH35" s="8"/>
      <c r="DI35" s="8"/>
      <c r="DJ35" s="8"/>
      <c r="DK35" s="8"/>
      <c r="DL35" s="8"/>
      <c r="DM35" s="8"/>
      <c r="DN35" s="8"/>
      <c r="DO35" s="8"/>
      <c r="DP35" s="8"/>
      <c r="DQ35" s="8"/>
      <c r="DR35" s="8"/>
      <c r="DS35" s="8"/>
      <c r="DT35" s="8"/>
      <c r="DU35" s="8"/>
      <c r="DV35" s="8"/>
      <c r="DW35" s="8"/>
      <c r="DX35" s="8"/>
      <c r="DY35" s="8"/>
      <c r="DZ35" s="8"/>
      <c r="EA35" s="8"/>
      <c r="EB35" s="8"/>
      <c r="EC35" s="8"/>
      <c r="ED35" s="8"/>
      <c r="EE35" s="8"/>
      <c r="EF35" s="8"/>
      <c r="EG35" s="8"/>
      <c r="EH35" s="8"/>
      <c r="EI35" s="8"/>
      <c r="EJ35" s="15"/>
      <c r="EK35" s="15"/>
      <c r="EL35" s="15"/>
      <c r="EM35" s="15"/>
      <c r="EN35" s="15"/>
    </row>
    <row r="36" spans="1:144" s="23" customFormat="1" x14ac:dyDescent="0.6">
      <c r="A36" s="15" t="s">
        <v>12</v>
      </c>
      <c r="B36" s="5" t="s">
        <v>12</v>
      </c>
      <c r="C36" s="15"/>
      <c r="D36" s="15" t="s">
        <v>15</v>
      </c>
      <c r="E36" s="15"/>
      <c r="F36" s="39" t="s">
        <v>16</v>
      </c>
      <c r="G36" s="39" t="s">
        <v>17</v>
      </c>
      <c r="H36" s="15"/>
      <c r="I36" s="35"/>
      <c r="J36" s="35"/>
      <c r="K36" s="15" t="s">
        <v>18</v>
      </c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/>
      <c r="AJ36" s="8"/>
      <c r="AK36" s="8"/>
      <c r="AL36" s="8"/>
      <c r="AM36" s="8"/>
      <c r="AN36" s="8"/>
      <c r="AO36" s="8"/>
      <c r="AP36" s="8"/>
      <c r="AQ36" s="8"/>
      <c r="AR36" s="8"/>
      <c r="AS36" s="8"/>
      <c r="AT36" s="8"/>
      <c r="AU36" s="8"/>
      <c r="AV36" s="8"/>
      <c r="AW36" s="8"/>
      <c r="AX36" s="8"/>
      <c r="AY36" s="8"/>
      <c r="AZ36" s="8"/>
      <c r="BA36" s="8"/>
      <c r="BB36" s="8"/>
      <c r="BC36" s="8"/>
      <c r="BD36" s="8"/>
      <c r="BE36" s="8"/>
      <c r="BF36" s="8"/>
      <c r="BG36" s="8"/>
      <c r="BH36" s="8"/>
      <c r="BI36" s="8"/>
      <c r="BJ36" s="8"/>
      <c r="BK36" s="8"/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  <c r="BX36" s="8"/>
      <c r="BY36" s="8"/>
      <c r="BZ36" s="8"/>
      <c r="CA36" s="8"/>
      <c r="CB36" s="8"/>
      <c r="CC36" s="8"/>
      <c r="CD36" s="8"/>
      <c r="CE36" s="8"/>
      <c r="CF36" s="8"/>
      <c r="CG36" s="8"/>
      <c r="CH36" s="8"/>
      <c r="CI36" s="8"/>
      <c r="CJ36" s="8"/>
      <c r="CK36" s="8"/>
      <c r="CL36" s="8"/>
      <c r="CM36" s="8"/>
      <c r="CN36" s="8"/>
      <c r="CO36" s="8"/>
      <c r="CP36" s="8"/>
      <c r="CQ36" s="8"/>
      <c r="CR36" s="8"/>
      <c r="CS36" s="8"/>
      <c r="CT36" s="8"/>
      <c r="CU36" s="8"/>
      <c r="CV36" s="8"/>
      <c r="CW36" s="8"/>
      <c r="CX36" s="8"/>
      <c r="CY36" s="8"/>
      <c r="CZ36" s="8"/>
      <c r="DA36" s="8"/>
      <c r="DB36" s="8"/>
      <c r="DC36" s="8"/>
      <c r="DD36" s="8"/>
      <c r="DE36" s="8"/>
      <c r="DF36" s="8"/>
      <c r="DG36" s="8"/>
      <c r="DH36" s="8"/>
      <c r="DI36" s="8"/>
      <c r="DJ36" s="8"/>
      <c r="DK36" s="8"/>
      <c r="DL36" s="8"/>
      <c r="DM36" s="8"/>
      <c r="DN36" s="8"/>
      <c r="DO36" s="8"/>
      <c r="DP36" s="8"/>
      <c r="DQ36" s="8"/>
      <c r="DR36" s="8"/>
      <c r="DS36" s="8"/>
      <c r="DT36" s="8"/>
      <c r="DU36" s="8"/>
      <c r="DV36" s="8"/>
      <c r="DW36" s="8"/>
      <c r="DX36" s="8"/>
      <c r="DY36" s="8"/>
      <c r="DZ36" s="8"/>
      <c r="EA36" s="8"/>
      <c r="EB36" s="8"/>
      <c r="EC36" s="8"/>
      <c r="ED36" s="8"/>
      <c r="EE36" s="8"/>
      <c r="EF36" s="8"/>
      <c r="EG36" s="8"/>
      <c r="EH36" s="8"/>
      <c r="EI36" s="8"/>
      <c r="EJ36" s="15"/>
      <c r="EK36" s="15"/>
      <c r="EL36" s="15"/>
      <c r="EM36" s="15"/>
      <c r="EN36" s="15"/>
    </row>
    <row r="37" spans="1:144" s="23" customFormat="1" x14ac:dyDescent="0.6">
      <c r="A37" s="15" t="s">
        <v>13</v>
      </c>
      <c r="B37" s="5" t="s">
        <v>14</v>
      </c>
      <c r="C37" s="15" t="s">
        <v>19</v>
      </c>
      <c r="D37" s="15" t="s">
        <v>20</v>
      </c>
      <c r="E37" s="15" t="s">
        <v>21</v>
      </c>
      <c r="F37" s="39" t="s">
        <v>22</v>
      </c>
      <c r="G37" s="39" t="s">
        <v>23</v>
      </c>
      <c r="H37" s="15" t="s">
        <v>24</v>
      </c>
      <c r="I37" s="35" t="s">
        <v>25</v>
      </c>
      <c r="J37" s="35" t="s">
        <v>26</v>
      </c>
      <c r="K37" s="15" t="s">
        <v>27</v>
      </c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/>
      <c r="AJ37" s="8"/>
      <c r="AK37" s="8"/>
      <c r="AL37" s="8"/>
      <c r="AM37" s="8"/>
      <c r="AN37" s="8"/>
      <c r="AO37" s="8"/>
      <c r="AP37" s="8"/>
      <c r="AQ37" s="8"/>
      <c r="AR37" s="8"/>
      <c r="AS37" s="8"/>
      <c r="AT37" s="8"/>
      <c r="AU37" s="8"/>
      <c r="AV37" s="8"/>
      <c r="AW37" s="8"/>
      <c r="AX37" s="8"/>
      <c r="AY37" s="8"/>
      <c r="AZ37" s="8"/>
      <c r="BA37" s="8"/>
      <c r="BB37" s="8"/>
      <c r="BC37" s="8"/>
      <c r="BD37" s="8"/>
      <c r="BE37" s="8"/>
      <c r="BF37" s="8"/>
      <c r="BG37" s="8"/>
      <c r="BH37" s="8"/>
      <c r="BI37" s="8"/>
      <c r="BJ37" s="8"/>
      <c r="BK37" s="8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  <c r="BX37" s="8"/>
      <c r="BY37" s="8"/>
      <c r="BZ37" s="8"/>
      <c r="CA37" s="8"/>
      <c r="CB37" s="8"/>
      <c r="CC37" s="8"/>
      <c r="CD37" s="8"/>
      <c r="CE37" s="8"/>
      <c r="CF37" s="8"/>
      <c r="CG37" s="8"/>
      <c r="CH37" s="8"/>
      <c r="CI37" s="8"/>
      <c r="CJ37" s="8"/>
      <c r="CK37" s="8"/>
      <c r="CL37" s="8"/>
      <c r="CM37" s="8"/>
      <c r="CN37" s="8"/>
      <c r="CO37" s="8"/>
      <c r="CP37" s="8"/>
      <c r="CQ37" s="8"/>
      <c r="CR37" s="8"/>
      <c r="CS37" s="8"/>
      <c r="CT37" s="8"/>
      <c r="CU37" s="8"/>
      <c r="CV37" s="8"/>
      <c r="CW37" s="8"/>
      <c r="CX37" s="8"/>
      <c r="CY37" s="8"/>
      <c r="CZ37" s="8"/>
      <c r="DA37" s="8"/>
      <c r="DB37" s="8"/>
      <c r="DC37" s="8"/>
      <c r="DD37" s="8"/>
      <c r="DE37" s="8"/>
      <c r="DF37" s="8"/>
      <c r="DG37" s="8"/>
      <c r="DH37" s="8"/>
      <c r="DI37" s="8"/>
      <c r="DJ37" s="8"/>
      <c r="DK37" s="8"/>
      <c r="DL37" s="8"/>
      <c r="DM37" s="8"/>
      <c r="DN37" s="8"/>
      <c r="DO37" s="8"/>
      <c r="DP37" s="8"/>
      <c r="DQ37" s="8"/>
      <c r="DR37" s="8"/>
      <c r="DS37" s="8"/>
      <c r="DT37" s="8"/>
      <c r="DU37" s="8"/>
      <c r="DV37" s="8"/>
      <c r="DW37" s="8"/>
      <c r="DX37" s="8"/>
      <c r="DY37" s="8"/>
      <c r="DZ37" s="8"/>
      <c r="EA37" s="8"/>
      <c r="EB37" s="8"/>
      <c r="EC37" s="8"/>
      <c r="ED37" s="8"/>
      <c r="EE37" s="8"/>
      <c r="EF37" s="8"/>
      <c r="EG37" s="8"/>
      <c r="EH37" s="8"/>
      <c r="EI37" s="8"/>
      <c r="EJ37" s="15"/>
      <c r="EK37" s="15"/>
      <c r="EL37" s="15"/>
      <c r="EM37" s="15"/>
      <c r="EN37" s="15"/>
    </row>
    <row r="38" spans="1:144" s="23" customFormat="1" x14ac:dyDescent="0.6">
      <c r="A38" s="41"/>
      <c r="B38" s="42"/>
      <c r="F38" s="29"/>
      <c r="G38" s="31"/>
      <c r="H38" s="31"/>
      <c r="I38" s="36"/>
      <c r="J38" s="44"/>
      <c r="K38" s="45" t="s">
        <v>37</v>
      </c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/>
      <c r="AJ38" s="8"/>
      <c r="AK38" s="8"/>
      <c r="AL38" s="8"/>
      <c r="AM38" s="8"/>
      <c r="AN38" s="8"/>
      <c r="AO38" s="8"/>
      <c r="AP38" s="8"/>
      <c r="AQ38" s="8"/>
      <c r="AR38" s="8"/>
      <c r="AS38" s="8"/>
      <c r="AT38" s="8"/>
      <c r="AU38" s="8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  <c r="BX38" s="8"/>
      <c r="BY38" s="8"/>
      <c r="BZ38" s="8"/>
      <c r="CA38" s="8"/>
      <c r="CB38" s="8"/>
      <c r="CC38" s="8"/>
      <c r="CD38" s="8"/>
      <c r="CE38" s="8"/>
      <c r="CF38" s="8"/>
      <c r="CG38" s="8"/>
      <c r="CH38" s="8"/>
      <c r="CI38" s="8"/>
      <c r="CJ38" s="8"/>
      <c r="CK38" s="8"/>
      <c r="CL38" s="8"/>
      <c r="CM38" s="8"/>
      <c r="CN38" s="8"/>
      <c r="CO38" s="8"/>
      <c r="CP38" s="8"/>
      <c r="CQ38" s="8"/>
      <c r="CR38" s="8"/>
      <c r="CS38" s="8"/>
      <c r="CT38" s="8"/>
      <c r="CU38" s="8"/>
      <c r="CV38" s="8"/>
      <c r="CW38" s="8"/>
      <c r="CX38" s="8"/>
      <c r="CY38" s="8"/>
      <c r="CZ38" s="8"/>
      <c r="DA38" s="8"/>
      <c r="DB38" s="8"/>
      <c r="DC38" s="8"/>
      <c r="DD38" s="8"/>
      <c r="DE38" s="8"/>
      <c r="DF38" s="8"/>
      <c r="DG38" s="8"/>
      <c r="DH38" s="8"/>
      <c r="DI38" s="8"/>
      <c r="DJ38" s="8"/>
      <c r="DK38" s="8"/>
      <c r="DL38" s="8"/>
      <c r="DM38" s="8"/>
      <c r="DN38" s="8"/>
      <c r="DO38" s="8"/>
      <c r="DP38" s="8"/>
      <c r="DQ38" s="8"/>
      <c r="DR38" s="8"/>
      <c r="DS38" s="8"/>
      <c r="DT38" s="8"/>
      <c r="DU38" s="8"/>
      <c r="DV38" s="8"/>
      <c r="DW38" s="8"/>
      <c r="DX38" s="8"/>
      <c r="DY38" s="8"/>
      <c r="DZ38" s="8"/>
      <c r="EA38" s="8"/>
      <c r="EB38" s="8"/>
      <c r="EC38" s="8"/>
      <c r="ED38" s="8"/>
      <c r="EE38" s="8"/>
      <c r="EF38" s="8"/>
      <c r="EG38" s="8"/>
      <c r="EH38" s="8"/>
      <c r="EI38" s="8"/>
    </row>
    <row r="39" spans="1:144" s="23" customFormat="1" x14ac:dyDescent="0.6">
      <c r="A39" s="4"/>
      <c r="B39" s="16"/>
      <c r="C39" s="14" t="s">
        <v>38</v>
      </c>
      <c r="D39" s="8"/>
      <c r="E39" s="8"/>
      <c r="F39" s="7"/>
      <c r="G39" s="7"/>
      <c r="H39" s="8"/>
      <c r="I39" s="9"/>
      <c r="J39" s="33"/>
      <c r="K39" s="46" t="s">
        <v>39</v>
      </c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/>
      <c r="AJ39" s="8"/>
      <c r="AK39" s="8"/>
      <c r="AL39" s="8"/>
      <c r="AM39" s="8"/>
      <c r="AN39" s="8"/>
      <c r="AO39" s="8"/>
      <c r="AP39" s="8"/>
      <c r="AQ39" s="8"/>
      <c r="AR39" s="8"/>
      <c r="AS39" s="8"/>
      <c r="AT39" s="8"/>
      <c r="AU39" s="8"/>
      <c r="AV39" s="8"/>
      <c r="AW39" s="8"/>
      <c r="AX39" s="8"/>
      <c r="AY39" s="8"/>
      <c r="AZ39" s="8"/>
      <c r="BA39" s="8"/>
      <c r="BB39" s="8"/>
      <c r="BC39" s="8"/>
      <c r="BD39" s="8"/>
      <c r="BE39" s="8"/>
      <c r="BF39" s="8"/>
      <c r="BG39" s="8"/>
      <c r="BH39" s="8"/>
      <c r="BI39" s="8"/>
      <c r="BJ39" s="8"/>
      <c r="BK39" s="8"/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  <c r="BX39" s="8"/>
      <c r="BY39" s="8"/>
      <c r="BZ39" s="8"/>
      <c r="CA39" s="8"/>
      <c r="CB39" s="8"/>
      <c r="CC39" s="8"/>
      <c r="CD39" s="8"/>
      <c r="CE39" s="8"/>
      <c r="CF39" s="8"/>
      <c r="CG39" s="8"/>
      <c r="CH39" s="8"/>
      <c r="CI39" s="8"/>
      <c r="CJ39" s="8"/>
      <c r="CK39" s="8"/>
      <c r="CL39" s="8"/>
      <c r="CM39" s="8"/>
      <c r="CN39" s="8"/>
      <c r="CO39" s="8"/>
      <c r="CP39" s="8"/>
      <c r="CQ39" s="8"/>
      <c r="CR39" s="8"/>
      <c r="CS39" s="8"/>
      <c r="CT39" s="8"/>
      <c r="CU39" s="8"/>
      <c r="CV39" s="8"/>
      <c r="CW39" s="8"/>
      <c r="CX39" s="8"/>
      <c r="CY39" s="8"/>
      <c r="CZ39" s="8"/>
      <c r="DA39" s="8"/>
      <c r="DB39" s="8"/>
      <c r="DC39" s="8"/>
      <c r="DD39" s="8"/>
      <c r="DE39" s="8"/>
      <c r="DF39" s="8"/>
      <c r="DG39" s="8"/>
      <c r="DH39" s="8"/>
      <c r="DI39" s="8"/>
      <c r="DJ39" s="8"/>
      <c r="DK39" s="8"/>
      <c r="DL39" s="8"/>
      <c r="DM39" s="8"/>
      <c r="DN39" s="8"/>
      <c r="DO39" s="8"/>
      <c r="DP39" s="8"/>
      <c r="DQ39" s="8"/>
      <c r="DR39" s="8"/>
      <c r="DS39" s="8"/>
      <c r="DT39" s="8"/>
      <c r="DU39" s="8"/>
      <c r="DV39" s="8"/>
      <c r="DW39" s="8"/>
      <c r="DX39" s="8"/>
      <c r="DY39" s="8"/>
      <c r="DZ39" s="8"/>
      <c r="EA39" s="8"/>
      <c r="EB39" s="8"/>
      <c r="EC39" s="8"/>
      <c r="ED39" s="8"/>
      <c r="EE39" s="8"/>
      <c r="EF39" s="8"/>
      <c r="EG39" s="8"/>
      <c r="EH39" s="8"/>
      <c r="EI39" s="8"/>
      <c r="EJ39" s="8"/>
      <c r="EK39" s="8"/>
      <c r="EL39" s="8"/>
      <c r="EM39" s="8"/>
      <c r="EN39" s="8"/>
    </row>
    <row r="40" spans="1:144" s="23" customFormat="1" x14ac:dyDescent="0.6">
      <c r="A40" s="8"/>
      <c r="B40" s="16"/>
      <c r="C40" s="8"/>
      <c r="D40" s="8"/>
      <c r="E40" s="8"/>
      <c r="F40" s="7"/>
      <c r="G40" s="7"/>
      <c r="H40" s="8"/>
      <c r="I40" s="9"/>
      <c r="J40" s="9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/>
      <c r="AJ40" s="8"/>
      <c r="AK40" s="8"/>
      <c r="AL40" s="8"/>
      <c r="AM40" s="8"/>
      <c r="AN40" s="8"/>
      <c r="AO40" s="8"/>
      <c r="AP40" s="8"/>
      <c r="AQ40" s="8"/>
      <c r="AR40" s="8"/>
      <c r="AS40" s="8"/>
      <c r="AT40" s="8"/>
      <c r="AU40" s="8"/>
      <c r="AV40" s="8"/>
      <c r="AW40" s="8"/>
      <c r="AX40" s="8"/>
      <c r="AY40" s="8"/>
      <c r="AZ40" s="8"/>
      <c r="BA40" s="8"/>
      <c r="BB40" s="8"/>
      <c r="BC40" s="8"/>
      <c r="BD40" s="8"/>
      <c r="BE40" s="8"/>
      <c r="BF40" s="8"/>
      <c r="BG40" s="8"/>
      <c r="BH40" s="8"/>
      <c r="BI40" s="8"/>
      <c r="BJ40" s="8"/>
      <c r="BK40" s="8"/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  <c r="BX40" s="8"/>
      <c r="BY40" s="8"/>
      <c r="BZ40" s="8"/>
      <c r="CA40" s="8"/>
      <c r="CB40" s="8"/>
      <c r="CC40" s="8"/>
      <c r="CD40" s="8"/>
      <c r="CE40" s="8"/>
      <c r="CF40" s="8"/>
      <c r="CG40" s="8"/>
      <c r="CH40" s="8"/>
      <c r="CI40" s="8"/>
      <c r="CJ40" s="8"/>
      <c r="CK40" s="8"/>
      <c r="CL40" s="8"/>
      <c r="CM40" s="8"/>
      <c r="CN40" s="8"/>
      <c r="CO40" s="8"/>
      <c r="CP40" s="8"/>
      <c r="CQ40" s="8"/>
      <c r="CR40" s="8"/>
      <c r="CS40" s="8"/>
      <c r="CT40" s="8"/>
      <c r="CU40" s="8"/>
      <c r="CV40" s="8"/>
      <c r="CW40" s="8"/>
      <c r="CX40" s="8"/>
      <c r="CY40" s="8"/>
      <c r="CZ40" s="8"/>
      <c r="DA40" s="8"/>
      <c r="DB40" s="8"/>
      <c r="DC40" s="8"/>
      <c r="DD40" s="8"/>
      <c r="DE40" s="8"/>
      <c r="DF40" s="8"/>
      <c r="DG40" s="8"/>
      <c r="DH40" s="8"/>
      <c r="DI40" s="8"/>
      <c r="DJ40" s="8"/>
      <c r="DK40" s="8"/>
      <c r="DL40" s="8"/>
      <c r="DM40" s="8"/>
      <c r="DN40" s="8"/>
      <c r="DO40" s="8"/>
      <c r="DP40" s="8"/>
      <c r="DQ40" s="8"/>
      <c r="DR40" s="8"/>
      <c r="DS40" s="8"/>
      <c r="DT40" s="8"/>
      <c r="DU40" s="8"/>
      <c r="DV40" s="8"/>
      <c r="DW40" s="8"/>
      <c r="DX40" s="8"/>
      <c r="DY40" s="8"/>
      <c r="DZ40" s="8"/>
      <c r="EA40" s="8"/>
      <c r="EB40" s="8"/>
      <c r="EC40" s="8"/>
      <c r="ED40" s="8"/>
      <c r="EE40" s="8"/>
      <c r="EF40" s="8"/>
      <c r="EG40" s="8"/>
      <c r="EH40" s="8"/>
      <c r="EI40" s="8"/>
      <c r="EJ40" s="8"/>
      <c r="EK40" s="8"/>
      <c r="EL40" s="8"/>
      <c r="EM40" s="8"/>
      <c r="EN40" s="8"/>
    </row>
    <row r="41" spans="1:144" s="23" customFormat="1" x14ac:dyDescent="0.6">
      <c r="A41" s="40">
        <v>42192</v>
      </c>
      <c r="B41" s="16">
        <v>42195</v>
      </c>
      <c r="C41" s="8" t="s">
        <v>40</v>
      </c>
      <c r="D41" s="8" t="s">
        <v>41</v>
      </c>
      <c r="E41" s="8" t="s">
        <v>30</v>
      </c>
      <c r="F41" s="7">
        <v>1.5</v>
      </c>
      <c r="G41" s="7">
        <v>1.83</v>
      </c>
      <c r="H41" s="31">
        <v>1.35</v>
      </c>
      <c r="I41" s="25">
        <f>(H41-G41)*100*K41</f>
        <v>-144</v>
      </c>
      <c r="J41" s="33">
        <f>I41</f>
        <v>-144</v>
      </c>
      <c r="K41" s="8">
        <v>3</v>
      </c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/>
      <c r="AJ41" s="8"/>
      <c r="AK41" s="8"/>
      <c r="AL41" s="8"/>
      <c r="AM41" s="8"/>
      <c r="AN41" s="8"/>
      <c r="AO41" s="8"/>
      <c r="AP41" s="8"/>
      <c r="AQ41" s="8"/>
      <c r="AR41" s="8"/>
      <c r="AS41" s="8"/>
      <c r="AT41" s="8"/>
      <c r="AU41" s="8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  <c r="BX41" s="8"/>
      <c r="BY41" s="8"/>
      <c r="BZ41" s="8"/>
      <c r="CA41" s="8"/>
      <c r="CB41" s="8"/>
      <c r="CC41" s="8"/>
      <c r="CD41" s="8"/>
      <c r="CE41" s="8"/>
      <c r="CF41" s="8"/>
      <c r="CG41" s="8"/>
      <c r="CH41" s="8"/>
      <c r="CI41" s="8"/>
      <c r="CJ41" s="8"/>
      <c r="CK41" s="8"/>
      <c r="CL41" s="8"/>
      <c r="CM41" s="8"/>
      <c r="CN41" s="8"/>
      <c r="CO41" s="8"/>
      <c r="CP41" s="8"/>
      <c r="CQ41" s="8"/>
      <c r="CR41" s="8"/>
      <c r="CS41" s="8"/>
      <c r="CT41" s="8"/>
      <c r="CU41" s="8"/>
      <c r="CV41" s="8"/>
      <c r="CW41" s="8"/>
      <c r="CX41" s="8"/>
      <c r="CY41" s="8"/>
      <c r="CZ41" s="8"/>
      <c r="DA41" s="8"/>
      <c r="DB41" s="8"/>
      <c r="DC41" s="8"/>
      <c r="DD41" s="8"/>
      <c r="DE41" s="8"/>
      <c r="DF41" s="8"/>
      <c r="DG41" s="8"/>
      <c r="DH41" s="8"/>
      <c r="DI41" s="8"/>
      <c r="DJ41" s="8"/>
      <c r="DK41" s="8"/>
      <c r="DL41" s="8"/>
      <c r="DM41" s="8"/>
      <c r="DN41" s="8"/>
      <c r="DO41" s="8"/>
      <c r="DP41" s="8"/>
      <c r="DQ41" s="8"/>
      <c r="DR41" s="8"/>
      <c r="DS41" s="8"/>
      <c r="DT41" s="8"/>
      <c r="DU41" s="8"/>
      <c r="DV41" s="8"/>
      <c r="DW41" s="8"/>
      <c r="DX41" s="8"/>
      <c r="DY41" s="8"/>
      <c r="DZ41" s="8"/>
      <c r="EA41" s="8"/>
      <c r="EB41" s="8"/>
      <c r="EC41" s="8"/>
      <c r="ED41" s="8"/>
      <c r="EE41" s="8"/>
      <c r="EF41" s="8"/>
      <c r="EG41" s="8"/>
      <c r="EH41" s="8"/>
      <c r="EI41" s="8"/>
      <c r="EJ41" s="8"/>
      <c r="EK41" s="8"/>
      <c r="EL41" s="8"/>
      <c r="EM41" s="8"/>
      <c r="EN41" s="8"/>
    </row>
    <row r="42" spans="1:144" s="23" customFormat="1" x14ac:dyDescent="0.6">
      <c r="A42" s="40">
        <v>42199</v>
      </c>
      <c r="B42" s="40">
        <v>42202</v>
      </c>
      <c r="C42" s="8" t="s">
        <v>42</v>
      </c>
      <c r="D42" s="8" t="s">
        <v>29</v>
      </c>
      <c r="E42" s="8" t="s">
        <v>33</v>
      </c>
      <c r="F42" s="7">
        <v>0</v>
      </c>
      <c r="G42" s="7">
        <v>-0.3</v>
      </c>
      <c r="H42" s="8">
        <v>0</v>
      </c>
      <c r="I42" s="25">
        <f>(H42-G42)*100*K42</f>
        <v>150</v>
      </c>
      <c r="J42" s="33">
        <f t="shared" ref="J42:J66" si="6">I42</f>
        <v>150</v>
      </c>
      <c r="K42" s="8">
        <v>5</v>
      </c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/>
      <c r="AJ42" s="8"/>
      <c r="AK42" s="8"/>
      <c r="AL42" s="8"/>
      <c r="AM42" s="8"/>
      <c r="AN42" s="8"/>
      <c r="AO42" s="8"/>
      <c r="AP42" s="8"/>
      <c r="AQ42" s="8"/>
      <c r="AR42" s="8"/>
      <c r="AS42" s="8"/>
      <c r="AT42" s="8"/>
      <c r="AU42" s="8"/>
      <c r="AV42" s="8"/>
      <c r="AW42" s="8"/>
      <c r="AX42" s="8"/>
      <c r="AY42" s="8"/>
      <c r="AZ42" s="8"/>
      <c r="BA42" s="8"/>
      <c r="BB42" s="8"/>
      <c r="BC42" s="8"/>
      <c r="BD42" s="8"/>
      <c r="BE42" s="8"/>
      <c r="BF42" s="8"/>
      <c r="BG42" s="8"/>
      <c r="BH42" s="8"/>
      <c r="BI42" s="8"/>
      <c r="BJ42" s="8"/>
      <c r="BK42" s="8"/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  <c r="BX42" s="8"/>
      <c r="BY42" s="8"/>
      <c r="BZ42" s="8"/>
      <c r="CA42" s="8"/>
      <c r="CB42" s="8"/>
      <c r="CC42" s="8"/>
      <c r="CD42" s="8"/>
      <c r="CE42" s="8"/>
      <c r="CF42" s="8"/>
      <c r="CG42" s="8"/>
      <c r="CH42" s="8"/>
      <c r="CI42" s="8"/>
      <c r="CJ42" s="8"/>
      <c r="CK42" s="8"/>
      <c r="CL42" s="8"/>
      <c r="CM42" s="8"/>
      <c r="CN42" s="8"/>
      <c r="CO42" s="8"/>
      <c r="CP42" s="8"/>
      <c r="CQ42" s="8"/>
      <c r="CR42" s="8"/>
      <c r="CS42" s="8"/>
      <c r="CT42" s="8"/>
      <c r="CU42" s="8"/>
      <c r="CV42" s="8"/>
      <c r="CW42" s="8"/>
      <c r="CX42" s="8"/>
      <c r="CY42" s="8"/>
      <c r="CZ42" s="8"/>
      <c r="DA42" s="8"/>
      <c r="DB42" s="8"/>
      <c r="DC42" s="8"/>
      <c r="DD42" s="8"/>
      <c r="DE42" s="8"/>
      <c r="DF42" s="8"/>
      <c r="DG42" s="8"/>
      <c r="DH42" s="8"/>
      <c r="DI42" s="8"/>
      <c r="DJ42" s="8"/>
      <c r="DK42" s="8"/>
      <c r="DL42" s="8"/>
      <c r="DM42" s="8"/>
      <c r="DN42" s="8"/>
      <c r="DO42" s="8"/>
      <c r="DP42" s="8"/>
      <c r="DQ42" s="8"/>
      <c r="DR42" s="8"/>
      <c r="DS42" s="8"/>
      <c r="DT42" s="8"/>
      <c r="DU42" s="8"/>
      <c r="DV42" s="8"/>
      <c r="DW42" s="8"/>
      <c r="DX42" s="8"/>
      <c r="DY42" s="8"/>
      <c r="DZ42" s="8"/>
      <c r="EA42" s="8"/>
      <c r="EB42" s="8"/>
      <c r="EC42" s="8"/>
      <c r="ED42" s="8"/>
      <c r="EE42" s="8"/>
      <c r="EF42" s="8"/>
      <c r="EG42" s="8"/>
      <c r="EH42" s="8"/>
      <c r="EI42" s="8"/>
      <c r="EJ42" s="8"/>
      <c r="EK42" s="8"/>
      <c r="EL42" s="8"/>
      <c r="EM42" s="8"/>
      <c r="EN42" s="8"/>
    </row>
    <row r="43" spans="1:144" s="23" customFormat="1" x14ac:dyDescent="0.6">
      <c r="A43" s="40">
        <v>42205</v>
      </c>
      <c r="B43" s="40">
        <v>42209</v>
      </c>
      <c r="C43" s="8" t="s">
        <v>43</v>
      </c>
      <c r="D43" s="8" t="s">
        <v>29</v>
      </c>
      <c r="E43" s="8" t="s">
        <v>30</v>
      </c>
      <c r="F43" s="7">
        <v>0</v>
      </c>
      <c r="G43" s="7">
        <v>0.2</v>
      </c>
      <c r="H43" s="8">
        <v>0.35</v>
      </c>
      <c r="I43" s="25">
        <f t="shared" ref="I43:I52" si="7">(H43-G43)*100*K43</f>
        <v>74.999999999999986</v>
      </c>
      <c r="J43" s="33">
        <f t="shared" si="6"/>
        <v>74.999999999999986</v>
      </c>
      <c r="K43" s="8">
        <v>5</v>
      </c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/>
      <c r="AJ43" s="8"/>
      <c r="AK43" s="8"/>
      <c r="AL43" s="8"/>
      <c r="AM43" s="8"/>
      <c r="AN43" s="8"/>
      <c r="AO43" s="8"/>
      <c r="AP43" s="8"/>
      <c r="AQ43" s="8"/>
      <c r="AR43" s="8"/>
      <c r="AS43" s="8"/>
      <c r="AT43" s="8"/>
      <c r="AU43" s="8"/>
      <c r="AV43" s="8"/>
      <c r="AW43" s="8"/>
      <c r="AX43" s="8"/>
      <c r="AY43" s="8"/>
      <c r="AZ43" s="8"/>
      <c r="BA43" s="8"/>
      <c r="BB43" s="8"/>
      <c r="BC43" s="8"/>
      <c r="BD43" s="8"/>
      <c r="BE43" s="8"/>
      <c r="BF43" s="8"/>
      <c r="BG43" s="8"/>
      <c r="BH43" s="8"/>
      <c r="BI43" s="8"/>
      <c r="BJ43" s="8"/>
      <c r="BK43" s="8"/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  <c r="BX43" s="8"/>
      <c r="BY43" s="8"/>
      <c r="BZ43" s="8"/>
      <c r="CA43" s="8"/>
      <c r="CB43" s="8"/>
      <c r="CC43" s="8"/>
      <c r="CD43" s="8"/>
      <c r="CE43" s="8"/>
      <c r="CF43" s="8"/>
      <c r="CG43" s="8"/>
      <c r="CH43" s="8"/>
      <c r="CI43" s="8"/>
      <c r="CJ43" s="8"/>
      <c r="CK43" s="8"/>
      <c r="CL43" s="8"/>
      <c r="CM43" s="8"/>
      <c r="CN43" s="8"/>
      <c r="CO43" s="8"/>
      <c r="CP43" s="8"/>
      <c r="CQ43" s="8"/>
      <c r="CR43" s="8"/>
      <c r="CS43" s="8"/>
      <c r="CT43" s="8"/>
      <c r="CU43" s="8"/>
      <c r="CV43" s="8"/>
      <c r="CW43" s="8"/>
      <c r="CX43" s="8"/>
      <c r="CY43" s="8"/>
      <c r="CZ43" s="8"/>
      <c r="DA43" s="8"/>
      <c r="DB43" s="8"/>
      <c r="DC43" s="8"/>
      <c r="DD43" s="8"/>
      <c r="DE43" s="8"/>
      <c r="DF43" s="8"/>
      <c r="DG43" s="8"/>
      <c r="DH43" s="8"/>
      <c r="DI43" s="8"/>
      <c r="DJ43" s="8"/>
      <c r="DK43" s="8"/>
      <c r="DL43" s="8"/>
      <c r="DM43" s="8"/>
      <c r="DN43" s="8"/>
      <c r="DO43" s="8"/>
      <c r="DP43" s="8"/>
      <c r="DQ43" s="8"/>
      <c r="DR43" s="8"/>
      <c r="DS43" s="8"/>
      <c r="DT43" s="8"/>
      <c r="DU43" s="8"/>
      <c r="DV43" s="8"/>
      <c r="DW43" s="8"/>
      <c r="DX43" s="8"/>
      <c r="DY43" s="8"/>
      <c r="DZ43" s="8"/>
      <c r="EA43" s="8"/>
      <c r="EB43" s="8"/>
      <c r="EC43" s="8"/>
      <c r="ED43" s="8"/>
      <c r="EE43" s="8"/>
      <c r="EF43" s="8"/>
      <c r="EG43" s="8"/>
      <c r="EH43" s="8"/>
      <c r="EI43" s="8"/>
      <c r="EJ43" s="8"/>
      <c r="EK43" s="8"/>
      <c r="EL43" s="8"/>
      <c r="EM43" s="8"/>
      <c r="EN43" s="8"/>
    </row>
    <row r="44" spans="1:144" s="23" customFormat="1" x14ac:dyDescent="0.6">
      <c r="A44" s="40">
        <v>42205</v>
      </c>
      <c r="B44" s="40">
        <v>42209</v>
      </c>
      <c r="C44" s="8" t="s">
        <v>44</v>
      </c>
      <c r="D44" s="8" t="s">
        <v>29</v>
      </c>
      <c r="E44" s="8" t="s">
        <v>33</v>
      </c>
      <c r="F44" s="7">
        <v>0</v>
      </c>
      <c r="G44" s="7">
        <v>-0.25</v>
      </c>
      <c r="H44" s="8">
        <v>0</v>
      </c>
      <c r="I44" s="25">
        <f t="shared" si="7"/>
        <v>125</v>
      </c>
      <c r="J44" s="33">
        <f t="shared" si="6"/>
        <v>125</v>
      </c>
      <c r="K44" s="8">
        <v>5</v>
      </c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/>
      <c r="AJ44" s="8"/>
      <c r="AK44" s="8"/>
      <c r="AL44" s="8"/>
      <c r="AM44" s="8"/>
      <c r="AN44" s="8"/>
      <c r="AO44" s="8"/>
      <c r="AP44" s="8"/>
      <c r="AQ44" s="8"/>
      <c r="AR44" s="8"/>
      <c r="AS44" s="8"/>
      <c r="AT44" s="8"/>
      <c r="AU44" s="8"/>
      <c r="AV44" s="8"/>
      <c r="AW44" s="8"/>
      <c r="AX44" s="8"/>
      <c r="AY44" s="8"/>
      <c r="AZ44" s="8"/>
      <c r="BA44" s="8"/>
      <c r="BB44" s="8"/>
      <c r="BC44" s="8"/>
      <c r="BD44" s="8"/>
      <c r="BE44" s="8"/>
      <c r="BF44" s="8"/>
      <c r="BG44" s="8"/>
      <c r="BH44" s="8"/>
      <c r="BI44" s="8"/>
      <c r="BJ44" s="8"/>
      <c r="BK44" s="8"/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  <c r="BX44" s="8"/>
      <c r="BY44" s="8"/>
      <c r="BZ44" s="8"/>
      <c r="CA44" s="8"/>
      <c r="CB44" s="8"/>
      <c r="CC44" s="8"/>
      <c r="CD44" s="8"/>
      <c r="CE44" s="8"/>
      <c r="CF44" s="8"/>
      <c r="CG44" s="8"/>
      <c r="CH44" s="8"/>
      <c r="CI44" s="8"/>
      <c r="CJ44" s="8"/>
      <c r="CK44" s="8"/>
      <c r="CL44" s="8"/>
      <c r="CM44" s="8"/>
      <c r="CN44" s="8"/>
      <c r="CO44" s="8"/>
      <c r="CP44" s="8"/>
      <c r="CQ44" s="8"/>
      <c r="CR44" s="8"/>
      <c r="CS44" s="8"/>
      <c r="CT44" s="8"/>
      <c r="CU44" s="8"/>
      <c r="CV44" s="8"/>
      <c r="CW44" s="8"/>
      <c r="CX44" s="8"/>
      <c r="CY44" s="8"/>
      <c r="CZ44" s="8"/>
      <c r="DA44" s="8"/>
      <c r="DB44" s="8"/>
      <c r="DC44" s="8"/>
      <c r="DD44" s="8"/>
      <c r="DE44" s="8"/>
      <c r="DF44" s="8"/>
      <c r="DG44" s="8"/>
      <c r="DH44" s="8"/>
      <c r="DI44" s="8"/>
      <c r="DJ44" s="8"/>
      <c r="DK44" s="8"/>
      <c r="DL44" s="8"/>
      <c r="DM44" s="8"/>
      <c r="DN44" s="8"/>
      <c r="DO44" s="8"/>
      <c r="DP44" s="8"/>
      <c r="DQ44" s="8"/>
      <c r="DR44" s="8"/>
      <c r="DS44" s="8"/>
      <c r="DT44" s="8"/>
      <c r="DU44" s="8"/>
      <c r="DV44" s="8"/>
      <c r="DW44" s="8"/>
      <c r="DX44" s="8"/>
      <c r="DY44" s="8"/>
      <c r="DZ44" s="8"/>
      <c r="EA44" s="8"/>
      <c r="EB44" s="8"/>
      <c r="EC44" s="8"/>
      <c r="ED44" s="8"/>
      <c r="EE44" s="8"/>
      <c r="EF44" s="8"/>
      <c r="EG44" s="8"/>
      <c r="EH44" s="8"/>
      <c r="EI44" s="8"/>
      <c r="EJ44" s="8"/>
      <c r="EK44" s="8"/>
      <c r="EL44" s="8"/>
      <c r="EM44" s="8"/>
      <c r="EN44" s="8"/>
    </row>
    <row r="45" spans="1:144" s="15" customFormat="1" x14ac:dyDescent="0.6">
      <c r="A45" s="40">
        <v>42220</v>
      </c>
      <c r="B45" s="47">
        <v>42221</v>
      </c>
      <c r="C45" s="8" t="s">
        <v>45</v>
      </c>
      <c r="D45" s="8" t="s">
        <v>29</v>
      </c>
      <c r="E45" s="8" t="s">
        <v>30</v>
      </c>
      <c r="F45" s="7">
        <v>0.5</v>
      </c>
      <c r="G45" s="7">
        <v>1</v>
      </c>
      <c r="H45" s="7">
        <v>1.85</v>
      </c>
      <c r="I45" s="25">
        <f t="shared" si="7"/>
        <v>425.00000000000006</v>
      </c>
      <c r="J45" s="33">
        <f t="shared" si="6"/>
        <v>425.00000000000006</v>
      </c>
      <c r="K45" s="8">
        <v>5</v>
      </c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/>
      <c r="AJ45" s="8"/>
      <c r="AK45" s="8"/>
      <c r="AL45" s="8"/>
      <c r="AM45" s="8"/>
      <c r="AN45" s="8"/>
      <c r="AO45" s="8"/>
      <c r="AP45" s="8"/>
      <c r="AQ45" s="8"/>
      <c r="AR45" s="8"/>
      <c r="AS45" s="8"/>
      <c r="AT45" s="8"/>
      <c r="AU45" s="8"/>
      <c r="AV45" s="8"/>
      <c r="AW45" s="8"/>
      <c r="AX45" s="8"/>
      <c r="AY45" s="8"/>
      <c r="AZ45" s="8"/>
      <c r="BA45" s="8"/>
      <c r="BB45" s="8"/>
      <c r="BC45" s="8"/>
      <c r="BD45" s="8"/>
      <c r="BE45" s="8"/>
      <c r="BF45" s="8"/>
      <c r="BG45" s="8"/>
      <c r="BH45" s="8"/>
      <c r="BI45" s="8"/>
      <c r="BJ45" s="8"/>
      <c r="BK45" s="8"/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  <c r="BX45" s="8"/>
      <c r="BY45" s="8"/>
      <c r="BZ45" s="8"/>
      <c r="CA45" s="8"/>
      <c r="CB45" s="8"/>
      <c r="CC45" s="8"/>
      <c r="CD45" s="8"/>
      <c r="CE45" s="8"/>
      <c r="CF45" s="8"/>
      <c r="CG45" s="8"/>
      <c r="CH45" s="8"/>
      <c r="CI45" s="8"/>
      <c r="CJ45" s="8"/>
      <c r="CK45" s="8"/>
      <c r="CL45" s="8"/>
      <c r="CM45" s="8"/>
      <c r="CN45" s="8"/>
      <c r="CO45" s="8"/>
      <c r="CP45" s="8"/>
      <c r="CQ45" s="8"/>
      <c r="CR45" s="8"/>
      <c r="CS45" s="8"/>
      <c r="CT45" s="8"/>
      <c r="CU45" s="8"/>
      <c r="CV45" s="8"/>
      <c r="CW45" s="8"/>
      <c r="CX45" s="8"/>
      <c r="CY45" s="8"/>
      <c r="CZ45" s="8"/>
      <c r="DA45" s="8"/>
      <c r="DB45" s="8"/>
      <c r="DC45" s="8"/>
      <c r="DD45" s="8"/>
      <c r="DE45" s="8"/>
      <c r="DF45" s="8"/>
      <c r="DG45" s="8"/>
      <c r="DH45" s="8"/>
      <c r="DI45" s="8"/>
      <c r="DJ45" s="8"/>
      <c r="DK45" s="8"/>
      <c r="DL45" s="8"/>
      <c r="DM45" s="8"/>
      <c r="DN45" s="8"/>
      <c r="DO45" s="8"/>
      <c r="DP45" s="8"/>
      <c r="DQ45" s="8"/>
      <c r="DR45" s="8"/>
      <c r="DS45" s="8"/>
      <c r="DT45" s="8"/>
      <c r="DU45" s="8"/>
      <c r="DV45" s="8"/>
      <c r="DW45" s="8"/>
      <c r="DX45" s="8"/>
      <c r="DY45" s="8"/>
      <c r="DZ45" s="8"/>
      <c r="EA45" s="8"/>
      <c r="EB45" s="8"/>
      <c r="EC45" s="8"/>
      <c r="ED45" s="8"/>
      <c r="EE45" s="8"/>
      <c r="EF45" s="8"/>
      <c r="EG45" s="8"/>
      <c r="EH45" s="8"/>
      <c r="EI45" s="8"/>
      <c r="EJ45" s="8"/>
      <c r="EK45" s="8"/>
      <c r="EL45" s="8"/>
      <c r="EM45" s="8"/>
      <c r="EN45" s="8"/>
    </row>
    <row r="46" spans="1:144" s="15" customFormat="1" x14ac:dyDescent="0.6">
      <c r="A46" s="40">
        <v>42220</v>
      </c>
      <c r="B46" s="47">
        <v>42221</v>
      </c>
      <c r="C46" s="8" t="s">
        <v>45</v>
      </c>
      <c r="D46" s="8" t="s">
        <v>29</v>
      </c>
      <c r="E46" s="8" t="s">
        <v>30</v>
      </c>
      <c r="F46" s="7">
        <v>0.2</v>
      </c>
      <c r="G46" s="7">
        <v>0.32</v>
      </c>
      <c r="H46" s="7">
        <v>0.6</v>
      </c>
      <c r="I46" s="25">
        <f t="shared" si="7"/>
        <v>419.99999999999994</v>
      </c>
      <c r="J46" s="33">
        <f t="shared" si="6"/>
        <v>419.99999999999994</v>
      </c>
      <c r="K46" s="8">
        <v>15</v>
      </c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/>
      <c r="AJ46" s="8"/>
      <c r="AK46" s="8"/>
      <c r="AL46" s="8"/>
      <c r="AM46" s="8"/>
      <c r="AN46" s="8"/>
      <c r="AO46" s="8"/>
      <c r="AP46" s="8"/>
      <c r="AQ46" s="8"/>
      <c r="AR46" s="8"/>
      <c r="AS46" s="8"/>
      <c r="AT46" s="8"/>
      <c r="AU46" s="8"/>
      <c r="AV46" s="8"/>
      <c r="AW46" s="8"/>
      <c r="AX46" s="8"/>
      <c r="AY46" s="8"/>
      <c r="AZ46" s="8"/>
      <c r="BA46" s="8"/>
      <c r="BB46" s="8"/>
      <c r="BC46" s="8"/>
      <c r="BD46" s="8"/>
      <c r="BE46" s="8"/>
      <c r="BF46" s="8"/>
      <c r="BG46" s="8"/>
      <c r="BH46" s="8"/>
      <c r="BI46" s="8"/>
      <c r="BJ46" s="8"/>
      <c r="BK46" s="8"/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  <c r="BX46" s="8"/>
      <c r="BY46" s="8"/>
      <c r="BZ46" s="8"/>
      <c r="CA46" s="8"/>
      <c r="CB46" s="8"/>
      <c r="CC46" s="8"/>
      <c r="CD46" s="8"/>
      <c r="CE46" s="8"/>
      <c r="CF46" s="8"/>
      <c r="CG46" s="8"/>
      <c r="CH46" s="8"/>
      <c r="CI46" s="8"/>
      <c r="CJ46" s="8"/>
      <c r="CK46" s="8"/>
      <c r="CL46" s="8"/>
      <c r="CM46" s="8"/>
      <c r="CN46" s="8"/>
      <c r="CO46" s="8"/>
      <c r="CP46" s="8"/>
      <c r="CQ46" s="8"/>
      <c r="CR46" s="8"/>
      <c r="CS46" s="8"/>
      <c r="CT46" s="8"/>
      <c r="CU46" s="8"/>
      <c r="CV46" s="8"/>
      <c r="CW46" s="8"/>
      <c r="CX46" s="8"/>
      <c r="CY46" s="8"/>
      <c r="CZ46" s="8"/>
      <c r="DA46" s="8"/>
      <c r="DB46" s="8"/>
      <c r="DC46" s="8"/>
      <c r="DD46" s="8"/>
      <c r="DE46" s="8"/>
      <c r="DF46" s="8"/>
      <c r="DG46" s="8"/>
      <c r="DH46" s="8"/>
      <c r="DI46" s="8"/>
      <c r="DJ46" s="8"/>
      <c r="DK46" s="8"/>
      <c r="DL46" s="8"/>
      <c r="DM46" s="8"/>
      <c r="DN46" s="8"/>
      <c r="DO46" s="8"/>
      <c r="DP46" s="8"/>
      <c r="DQ46" s="8"/>
      <c r="DR46" s="8"/>
      <c r="DS46" s="8"/>
      <c r="DT46" s="8"/>
      <c r="DU46" s="8"/>
      <c r="DV46" s="8"/>
      <c r="DW46" s="8"/>
      <c r="DX46" s="8"/>
      <c r="DY46" s="8"/>
      <c r="DZ46" s="8"/>
      <c r="EA46" s="8"/>
      <c r="EB46" s="8"/>
      <c r="EC46" s="8"/>
      <c r="ED46" s="8"/>
      <c r="EE46" s="8"/>
      <c r="EF46" s="8"/>
      <c r="EG46" s="8"/>
      <c r="EH46" s="8"/>
      <c r="EI46" s="8"/>
      <c r="EJ46" s="8"/>
      <c r="EK46" s="8"/>
      <c r="EL46" s="8"/>
      <c r="EM46" s="8"/>
      <c r="EN46" s="8"/>
    </row>
    <row r="47" spans="1:144" s="15" customFormat="1" x14ac:dyDescent="0.6">
      <c r="A47" s="40">
        <v>42221</v>
      </c>
      <c r="B47" s="40">
        <v>42223</v>
      </c>
      <c r="C47" s="8" t="s">
        <v>46</v>
      </c>
      <c r="D47" s="8" t="s">
        <v>29</v>
      </c>
      <c r="E47" s="8" t="s">
        <v>33</v>
      </c>
      <c r="F47" s="7">
        <v>0</v>
      </c>
      <c r="G47" s="7">
        <v>-0.25</v>
      </c>
      <c r="H47" s="8">
        <v>0</v>
      </c>
      <c r="I47" s="25">
        <f t="shared" si="7"/>
        <v>125</v>
      </c>
      <c r="J47" s="33">
        <f t="shared" si="6"/>
        <v>125</v>
      </c>
      <c r="K47" s="8">
        <v>5</v>
      </c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/>
      <c r="AJ47" s="8"/>
      <c r="AK47" s="8"/>
      <c r="AL47" s="8"/>
      <c r="AM47" s="8"/>
      <c r="AN47" s="8"/>
      <c r="AO47" s="8"/>
      <c r="AP47" s="8"/>
      <c r="AQ47" s="8"/>
      <c r="AR47" s="8"/>
      <c r="AS47" s="8"/>
      <c r="AT47" s="8"/>
      <c r="AU47" s="8"/>
      <c r="AV47" s="8"/>
      <c r="AW47" s="8"/>
      <c r="AX47" s="8"/>
      <c r="AY47" s="8"/>
      <c r="AZ47" s="8"/>
      <c r="BA47" s="8"/>
      <c r="BB47" s="8"/>
      <c r="BC47" s="8"/>
      <c r="BD47" s="8"/>
      <c r="BE47" s="8"/>
      <c r="BF47" s="8"/>
      <c r="BG47" s="8"/>
      <c r="BH47" s="8"/>
      <c r="BI47" s="8"/>
      <c r="BJ47" s="8"/>
      <c r="BK47" s="8"/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  <c r="BX47" s="8"/>
      <c r="BY47" s="8"/>
      <c r="BZ47" s="8"/>
      <c r="CA47" s="8"/>
      <c r="CB47" s="8"/>
      <c r="CC47" s="8"/>
      <c r="CD47" s="8"/>
      <c r="CE47" s="8"/>
      <c r="CF47" s="8"/>
      <c r="CG47" s="8"/>
      <c r="CH47" s="8"/>
      <c r="CI47" s="8"/>
      <c r="CJ47" s="8"/>
      <c r="CK47" s="8"/>
      <c r="CL47" s="8"/>
      <c r="CM47" s="8"/>
      <c r="CN47" s="8"/>
      <c r="CO47" s="8"/>
      <c r="CP47" s="8"/>
      <c r="CQ47" s="8"/>
      <c r="CR47" s="8"/>
      <c r="CS47" s="8"/>
      <c r="CT47" s="8"/>
      <c r="CU47" s="8"/>
      <c r="CV47" s="8"/>
      <c r="CW47" s="8"/>
      <c r="CX47" s="8"/>
      <c r="CY47" s="8"/>
      <c r="CZ47" s="8"/>
      <c r="DA47" s="8"/>
      <c r="DB47" s="8"/>
      <c r="DC47" s="8"/>
      <c r="DD47" s="8"/>
      <c r="DE47" s="8"/>
      <c r="DF47" s="8"/>
      <c r="DG47" s="8"/>
      <c r="DH47" s="8"/>
      <c r="DI47" s="8"/>
      <c r="DJ47" s="8"/>
      <c r="DK47" s="8"/>
      <c r="DL47" s="8"/>
      <c r="DM47" s="8"/>
      <c r="DN47" s="8"/>
      <c r="DO47" s="8"/>
      <c r="DP47" s="8"/>
      <c r="DQ47" s="8"/>
      <c r="DR47" s="8"/>
      <c r="DS47" s="8"/>
      <c r="DT47" s="8"/>
      <c r="DU47" s="8"/>
      <c r="DV47" s="8"/>
      <c r="DW47" s="8"/>
      <c r="DX47" s="8"/>
      <c r="DY47" s="8"/>
      <c r="DZ47" s="8"/>
      <c r="EA47" s="8"/>
      <c r="EB47" s="8"/>
      <c r="EC47" s="8"/>
      <c r="ED47" s="8"/>
      <c r="EE47" s="8"/>
      <c r="EF47" s="8"/>
      <c r="EG47" s="8"/>
      <c r="EH47" s="8"/>
      <c r="EI47" s="8"/>
      <c r="EJ47" s="8"/>
      <c r="EK47" s="8"/>
      <c r="EL47" s="8"/>
      <c r="EM47" s="8"/>
      <c r="EN47" s="8"/>
    </row>
    <row r="48" spans="1:144" s="23" customFormat="1" x14ac:dyDescent="0.6">
      <c r="A48" s="40">
        <v>42221</v>
      </c>
      <c r="B48" s="40">
        <v>42223</v>
      </c>
      <c r="C48" s="8" t="s">
        <v>47</v>
      </c>
      <c r="D48" s="8" t="s">
        <v>29</v>
      </c>
      <c r="E48" s="8" t="s">
        <v>30</v>
      </c>
      <c r="F48" s="7">
        <v>0.75</v>
      </c>
      <c r="G48" s="7">
        <v>1.1499999999999999</v>
      </c>
      <c r="H48" s="7">
        <v>2.2000000000000002</v>
      </c>
      <c r="I48" s="25">
        <f>(H48-G48)*100*K48</f>
        <v>525.00000000000011</v>
      </c>
      <c r="J48" s="33">
        <f t="shared" si="6"/>
        <v>525.00000000000011</v>
      </c>
      <c r="K48" s="8">
        <v>5</v>
      </c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/>
      <c r="AJ48" s="8"/>
      <c r="AK48" s="8"/>
      <c r="AL48" s="8"/>
      <c r="AM48" s="8"/>
      <c r="AN48" s="8"/>
      <c r="AO48" s="8"/>
      <c r="AP48" s="8"/>
      <c r="AQ48" s="8"/>
      <c r="AR48" s="8"/>
      <c r="AS48" s="8"/>
      <c r="AT48" s="8"/>
      <c r="AU48" s="8"/>
      <c r="AV48" s="8"/>
      <c r="AW48" s="8"/>
      <c r="AX48" s="8"/>
      <c r="AY48" s="8"/>
      <c r="AZ48" s="8"/>
      <c r="BA48" s="8"/>
      <c r="BB48" s="8"/>
      <c r="BC48" s="8"/>
      <c r="BD48" s="8"/>
      <c r="BE48" s="8"/>
      <c r="BF48" s="8"/>
      <c r="BG48" s="8"/>
      <c r="BH48" s="8"/>
      <c r="BI48" s="8"/>
      <c r="BJ48" s="8"/>
      <c r="BK48" s="8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  <c r="BX48" s="8"/>
      <c r="BY48" s="8"/>
      <c r="BZ48" s="8"/>
      <c r="CA48" s="8"/>
      <c r="CB48" s="8"/>
      <c r="CC48" s="8"/>
      <c r="CD48" s="8"/>
      <c r="CE48" s="8"/>
      <c r="CF48" s="8"/>
      <c r="CG48" s="8"/>
      <c r="CH48" s="8"/>
      <c r="CI48" s="8"/>
      <c r="CJ48" s="8"/>
      <c r="CK48" s="8"/>
      <c r="CL48" s="8"/>
      <c r="CM48" s="8"/>
      <c r="CN48" s="8"/>
      <c r="CO48" s="8"/>
      <c r="CP48" s="8"/>
      <c r="CQ48" s="8"/>
      <c r="CR48" s="8"/>
      <c r="CS48" s="8"/>
      <c r="CT48" s="8"/>
      <c r="CU48" s="8"/>
      <c r="CV48" s="8"/>
      <c r="CW48" s="8"/>
      <c r="CX48" s="8"/>
      <c r="CY48" s="8"/>
      <c r="CZ48" s="8"/>
      <c r="DA48" s="8"/>
      <c r="DB48" s="8"/>
      <c r="DC48" s="8"/>
      <c r="DD48" s="8"/>
      <c r="DE48" s="8"/>
      <c r="DF48" s="8"/>
      <c r="DG48" s="8"/>
      <c r="DH48" s="8"/>
      <c r="DI48" s="8"/>
      <c r="DJ48" s="8"/>
      <c r="DK48" s="8"/>
      <c r="DL48" s="8"/>
      <c r="DM48" s="8"/>
      <c r="DN48" s="8"/>
      <c r="DO48" s="8"/>
      <c r="DP48" s="8"/>
      <c r="DQ48" s="8"/>
      <c r="DR48" s="8"/>
      <c r="DS48" s="8"/>
      <c r="DT48" s="8"/>
      <c r="DU48" s="8"/>
      <c r="DV48" s="8"/>
      <c r="DW48" s="8"/>
      <c r="DX48" s="8"/>
      <c r="DY48" s="8"/>
      <c r="DZ48" s="8"/>
      <c r="EA48" s="8"/>
      <c r="EB48" s="8"/>
      <c r="EC48" s="8"/>
      <c r="ED48" s="8"/>
      <c r="EE48" s="8"/>
      <c r="EF48" s="8"/>
      <c r="EG48" s="8"/>
      <c r="EH48" s="8"/>
      <c r="EI48" s="8"/>
      <c r="EJ48" s="8"/>
      <c r="EK48" s="8"/>
      <c r="EL48" s="8"/>
      <c r="EM48" s="8"/>
      <c r="EN48" s="8"/>
    </row>
    <row r="49" spans="1:14" x14ac:dyDescent="0.6">
      <c r="A49" s="40">
        <v>42221</v>
      </c>
      <c r="B49" s="40">
        <v>42223</v>
      </c>
      <c r="C49" s="8" t="s">
        <v>48</v>
      </c>
      <c r="D49" s="8" t="s">
        <v>29</v>
      </c>
      <c r="E49" s="8" t="s">
        <v>33</v>
      </c>
      <c r="G49" s="7">
        <v>-0.65</v>
      </c>
      <c r="H49" s="7">
        <v>1.4</v>
      </c>
      <c r="I49" s="25">
        <f>(-H49-G49)*K49*100</f>
        <v>-374.99999999999994</v>
      </c>
      <c r="J49" s="33">
        <f t="shared" si="6"/>
        <v>-374.99999999999994</v>
      </c>
      <c r="K49" s="8">
        <v>5</v>
      </c>
    </row>
    <row r="50" spans="1:14" x14ac:dyDescent="0.6">
      <c r="A50" s="40">
        <v>42226</v>
      </c>
      <c r="B50" s="40">
        <v>42257</v>
      </c>
      <c r="C50" s="8" t="s">
        <v>49</v>
      </c>
      <c r="D50" s="8" t="s">
        <v>29</v>
      </c>
      <c r="E50" s="8" t="s">
        <v>33</v>
      </c>
      <c r="G50" s="7">
        <v>-1.3</v>
      </c>
      <c r="H50" s="7">
        <v>0.5</v>
      </c>
      <c r="I50" s="25">
        <f>(-H50-G50)*K50*100</f>
        <v>480.00000000000006</v>
      </c>
      <c r="J50" s="33">
        <f t="shared" si="6"/>
        <v>480.00000000000006</v>
      </c>
      <c r="K50" s="8">
        <v>6</v>
      </c>
    </row>
    <row r="51" spans="1:14" x14ac:dyDescent="0.6">
      <c r="A51" s="40">
        <v>42234</v>
      </c>
      <c r="B51" s="40">
        <v>42237</v>
      </c>
      <c r="C51" s="8" t="s">
        <v>50</v>
      </c>
      <c r="D51" s="8" t="s">
        <v>29</v>
      </c>
      <c r="E51" s="8" t="s">
        <v>30</v>
      </c>
      <c r="F51" s="48">
        <v>0</v>
      </c>
      <c r="G51" s="7">
        <v>1.9</v>
      </c>
      <c r="H51" s="7">
        <v>0</v>
      </c>
      <c r="I51" s="25">
        <f t="shared" si="7"/>
        <v>-380</v>
      </c>
      <c r="J51" s="33">
        <f t="shared" si="6"/>
        <v>-380</v>
      </c>
      <c r="K51" s="8">
        <v>2</v>
      </c>
    </row>
    <row r="52" spans="1:14" x14ac:dyDescent="0.6">
      <c r="A52" s="40">
        <v>42234</v>
      </c>
      <c r="B52" s="40">
        <v>42237</v>
      </c>
      <c r="C52" s="8" t="s">
        <v>51</v>
      </c>
      <c r="D52" s="8" t="s">
        <v>29</v>
      </c>
      <c r="E52" s="8" t="s">
        <v>30</v>
      </c>
      <c r="F52" s="48">
        <v>0</v>
      </c>
      <c r="G52" s="7">
        <v>1.1299999999999999</v>
      </c>
      <c r="H52" s="7">
        <v>0</v>
      </c>
      <c r="I52" s="25">
        <f t="shared" si="7"/>
        <v>-451.99999999999994</v>
      </c>
      <c r="J52" s="33">
        <f t="shared" si="6"/>
        <v>-451.99999999999994</v>
      </c>
      <c r="K52" s="8">
        <v>4</v>
      </c>
    </row>
    <row r="53" spans="1:14" x14ac:dyDescent="0.6">
      <c r="A53" s="40">
        <v>42242</v>
      </c>
      <c r="B53" s="40">
        <v>42244</v>
      </c>
      <c r="C53" s="8" t="s">
        <v>52</v>
      </c>
      <c r="D53" s="8" t="s">
        <v>29</v>
      </c>
      <c r="E53" s="8" t="s">
        <v>30</v>
      </c>
      <c r="F53" s="7">
        <v>17.5</v>
      </c>
      <c r="G53" s="7">
        <v>21.91</v>
      </c>
      <c r="H53" s="7">
        <v>22</v>
      </c>
      <c r="I53" s="25">
        <f>(H53-G53)*K53</f>
        <v>35.999999999999943</v>
      </c>
      <c r="J53" s="33">
        <f t="shared" si="6"/>
        <v>35.999999999999943</v>
      </c>
      <c r="K53" s="8">
        <v>400</v>
      </c>
    </row>
    <row r="54" spans="1:14" x14ac:dyDescent="0.6">
      <c r="A54" s="40">
        <v>42242</v>
      </c>
      <c r="B54" s="40">
        <v>42244</v>
      </c>
      <c r="C54" s="8" t="s">
        <v>53</v>
      </c>
      <c r="D54" s="8" t="s">
        <v>29</v>
      </c>
      <c r="E54" s="8" t="s">
        <v>54</v>
      </c>
      <c r="F54" s="48">
        <v>0</v>
      </c>
      <c r="G54" s="7">
        <v>-0.42</v>
      </c>
      <c r="H54" s="7">
        <v>0</v>
      </c>
      <c r="I54" s="25">
        <f>(H54-G54)*100*K54</f>
        <v>168</v>
      </c>
      <c r="J54" s="33">
        <f t="shared" si="6"/>
        <v>168</v>
      </c>
      <c r="K54" s="8">
        <v>4</v>
      </c>
    </row>
    <row r="55" spans="1:14" x14ac:dyDescent="0.6">
      <c r="A55" s="40">
        <v>42241</v>
      </c>
      <c r="B55" s="40">
        <v>42244</v>
      </c>
      <c r="C55" s="8" t="s">
        <v>55</v>
      </c>
      <c r="D55" s="8" t="s">
        <v>29</v>
      </c>
      <c r="E55" s="8" t="s">
        <v>30</v>
      </c>
      <c r="F55" s="7">
        <v>17.5</v>
      </c>
      <c r="G55" s="7">
        <v>18.88</v>
      </c>
      <c r="H55" s="7">
        <v>19</v>
      </c>
      <c r="I55" s="25">
        <f>(H55-G55)*K55</f>
        <v>36.000000000000298</v>
      </c>
      <c r="J55" s="33">
        <f t="shared" si="6"/>
        <v>36.000000000000298</v>
      </c>
      <c r="K55" s="8">
        <v>300</v>
      </c>
    </row>
    <row r="56" spans="1:14" x14ac:dyDescent="0.6">
      <c r="A56" s="40">
        <v>42241</v>
      </c>
      <c r="B56" s="40">
        <v>42244</v>
      </c>
      <c r="C56" s="8" t="s">
        <v>56</v>
      </c>
      <c r="D56" s="8" t="s">
        <v>29</v>
      </c>
      <c r="E56" s="8" t="s">
        <v>54</v>
      </c>
      <c r="F56" s="7">
        <v>48.85</v>
      </c>
      <c r="G56" s="7">
        <v>-0.75</v>
      </c>
      <c r="H56" s="7">
        <v>0</v>
      </c>
      <c r="I56" s="25">
        <f>(H56-G56)*100*K56</f>
        <v>300</v>
      </c>
      <c r="J56" s="33">
        <f t="shared" si="6"/>
        <v>300</v>
      </c>
      <c r="K56" s="8">
        <v>4</v>
      </c>
    </row>
    <row r="57" spans="1:14" x14ac:dyDescent="0.6">
      <c r="A57" s="40">
        <v>42256</v>
      </c>
      <c r="B57" s="40">
        <v>42258</v>
      </c>
      <c r="C57" s="8" t="s">
        <v>57</v>
      </c>
      <c r="D57" s="8" t="s">
        <v>29</v>
      </c>
      <c r="E57" s="8" t="s">
        <v>30</v>
      </c>
      <c r="F57" s="7">
        <v>0</v>
      </c>
      <c r="G57" s="7">
        <v>1</v>
      </c>
      <c r="H57" s="7">
        <v>0</v>
      </c>
      <c r="I57" s="25">
        <f>(H57-G57)*100*K57</f>
        <v>-500</v>
      </c>
      <c r="J57" s="33">
        <f t="shared" si="6"/>
        <v>-500</v>
      </c>
      <c r="K57" s="8">
        <v>5</v>
      </c>
    </row>
    <row r="58" spans="1:14" x14ac:dyDescent="0.6">
      <c r="A58" s="40">
        <v>42256</v>
      </c>
      <c r="B58" s="40">
        <v>42258</v>
      </c>
      <c r="C58" s="8" t="s">
        <v>58</v>
      </c>
      <c r="D58" s="8" t="s">
        <v>29</v>
      </c>
      <c r="E58" s="8" t="s">
        <v>30</v>
      </c>
      <c r="F58" s="48">
        <v>0</v>
      </c>
      <c r="G58" s="7">
        <v>0.25</v>
      </c>
      <c r="H58" s="7">
        <v>0</v>
      </c>
      <c r="I58" s="25">
        <f>(H58-G58)*100*K58</f>
        <v>-500</v>
      </c>
      <c r="J58" s="33">
        <f t="shared" si="6"/>
        <v>-500</v>
      </c>
      <c r="K58" s="8">
        <v>20</v>
      </c>
    </row>
    <row r="59" spans="1:14" x14ac:dyDescent="0.6">
      <c r="A59" s="40">
        <v>42256</v>
      </c>
      <c r="B59" s="40">
        <v>42258</v>
      </c>
      <c r="C59" s="8" t="s">
        <v>59</v>
      </c>
      <c r="D59" s="8" t="s">
        <v>29</v>
      </c>
      <c r="E59" s="8" t="s">
        <v>30</v>
      </c>
      <c r="F59" s="48">
        <v>0</v>
      </c>
      <c r="G59" s="7">
        <v>0.22</v>
      </c>
      <c r="H59" s="7">
        <v>0</v>
      </c>
      <c r="I59" s="25">
        <f>(H59-G59)*100*K59</f>
        <v>-440</v>
      </c>
      <c r="J59" s="33">
        <f t="shared" si="6"/>
        <v>-440</v>
      </c>
      <c r="K59" s="8">
        <v>20</v>
      </c>
    </row>
    <row r="60" spans="1:14" x14ac:dyDescent="0.6">
      <c r="A60" s="40">
        <v>42256</v>
      </c>
      <c r="B60" s="40">
        <v>42258</v>
      </c>
      <c r="C60" s="8" t="s">
        <v>60</v>
      </c>
      <c r="D60" s="8" t="s">
        <v>29</v>
      </c>
      <c r="E60" s="8" t="s">
        <v>30</v>
      </c>
      <c r="F60" s="7">
        <v>0</v>
      </c>
      <c r="G60" s="7">
        <v>1.6</v>
      </c>
      <c r="H60" s="7">
        <v>1</v>
      </c>
      <c r="I60" s="25">
        <f>(H60-G60)*100*K60</f>
        <v>-180.00000000000003</v>
      </c>
      <c r="J60" s="33">
        <f t="shared" si="6"/>
        <v>-180.00000000000003</v>
      </c>
      <c r="K60" s="8">
        <v>3</v>
      </c>
    </row>
    <row r="61" spans="1:14" x14ac:dyDescent="0.6">
      <c r="A61" s="40">
        <v>42258</v>
      </c>
      <c r="B61" s="40">
        <v>42270</v>
      </c>
      <c r="C61" s="8" t="s">
        <v>49</v>
      </c>
      <c r="D61" s="8" t="s">
        <v>29</v>
      </c>
      <c r="E61" s="8" t="s">
        <v>54</v>
      </c>
      <c r="F61" s="7">
        <v>0</v>
      </c>
      <c r="G61" s="7">
        <v>-0.95</v>
      </c>
      <c r="H61" s="33">
        <v>0.45</v>
      </c>
      <c r="I61" s="25">
        <f>(-H61-G61)*K61*100</f>
        <v>299.99999999999994</v>
      </c>
      <c r="J61" s="33">
        <f t="shared" si="6"/>
        <v>299.99999999999994</v>
      </c>
      <c r="K61" s="8">
        <v>6</v>
      </c>
    </row>
    <row r="62" spans="1:14" x14ac:dyDescent="0.6">
      <c r="A62" s="40">
        <v>42243</v>
      </c>
      <c r="B62" s="40">
        <v>42265</v>
      </c>
      <c r="C62" s="8" t="s">
        <v>61</v>
      </c>
      <c r="D62" s="8" t="s">
        <v>29</v>
      </c>
      <c r="E62" s="8" t="s">
        <v>30</v>
      </c>
      <c r="F62" s="48">
        <v>7</v>
      </c>
      <c r="G62" s="7">
        <v>8.9499999999999993</v>
      </c>
      <c r="H62" s="7">
        <v>9</v>
      </c>
      <c r="I62" s="25">
        <f>(H62-G62)*K62</f>
        <v>55.000000000000782</v>
      </c>
      <c r="J62" s="33">
        <f t="shared" si="6"/>
        <v>55.000000000000782</v>
      </c>
      <c r="K62" s="8">
        <v>1100</v>
      </c>
      <c r="L62" s="23"/>
      <c r="M62" s="23"/>
      <c r="N62" s="23"/>
    </row>
    <row r="63" spans="1:14" x14ac:dyDescent="0.6">
      <c r="A63" s="40">
        <v>42243</v>
      </c>
      <c r="B63" s="40">
        <v>42265</v>
      </c>
      <c r="C63" s="8" t="s">
        <v>62</v>
      </c>
      <c r="D63" s="8" t="s">
        <v>29</v>
      </c>
      <c r="E63" s="8" t="s">
        <v>54</v>
      </c>
      <c r="F63" s="48">
        <v>0</v>
      </c>
      <c r="G63" s="7">
        <v>-0.5</v>
      </c>
      <c r="H63" s="7">
        <v>0</v>
      </c>
      <c r="I63" s="25">
        <f>(H63-G63)*100*K63</f>
        <v>550</v>
      </c>
      <c r="J63" s="33">
        <f t="shared" si="6"/>
        <v>550</v>
      </c>
      <c r="K63" s="8">
        <v>11</v>
      </c>
      <c r="L63" s="23"/>
    </row>
    <row r="64" spans="1:14" x14ac:dyDescent="0.6">
      <c r="A64" s="40">
        <v>42263</v>
      </c>
      <c r="B64" s="40">
        <v>42272</v>
      </c>
      <c r="C64" s="8" t="s">
        <v>63</v>
      </c>
      <c r="D64" s="8" t="s">
        <v>29</v>
      </c>
      <c r="E64" s="8" t="s">
        <v>54</v>
      </c>
      <c r="F64" s="48">
        <v>0</v>
      </c>
      <c r="G64" s="7">
        <v>-0.54</v>
      </c>
      <c r="H64" s="7">
        <v>0</v>
      </c>
      <c r="I64" s="25">
        <f>(H64-G64)*100*K64</f>
        <v>216</v>
      </c>
      <c r="J64" s="33">
        <f t="shared" si="6"/>
        <v>216</v>
      </c>
      <c r="K64" s="8">
        <v>4</v>
      </c>
    </row>
    <row r="65" spans="1:34" x14ac:dyDescent="0.6">
      <c r="A65" s="40">
        <v>42270</v>
      </c>
      <c r="B65" s="40">
        <v>42284</v>
      </c>
      <c r="C65" s="8" t="s">
        <v>64</v>
      </c>
      <c r="D65" s="8" t="s">
        <v>29</v>
      </c>
      <c r="E65" s="8" t="s">
        <v>54</v>
      </c>
      <c r="F65" s="48"/>
      <c r="G65" s="7">
        <v>-1</v>
      </c>
      <c r="H65" s="7">
        <v>0.75</v>
      </c>
      <c r="I65" s="25">
        <f>(-H65-G65)*K65*100</f>
        <v>150</v>
      </c>
      <c r="J65" s="33">
        <f t="shared" si="6"/>
        <v>150</v>
      </c>
      <c r="K65" s="8">
        <v>6</v>
      </c>
    </row>
    <row r="66" spans="1:34" x14ac:dyDescent="0.6">
      <c r="A66" s="40">
        <v>42284</v>
      </c>
      <c r="B66" s="40">
        <v>42292</v>
      </c>
      <c r="C66" s="8" t="s">
        <v>49</v>
      </c>
      <c r="D66" s="8" t="s">
        <v>29</v>
      </c>
      <c r="E66" s="8" t="s">
        <v>54</v>
      </c>
      <c r="F66" s="48"/>
      <c r="G66" s="7">
        <v>-0.85</v>
      </c>
      <c r="H66" s="7">
        <v>0.3</v>
      </c>
      <c r="I66" s="25">
        <f>(-H66-G66)*K66*100</f>
        <v>330</v>
      </c>
      <c r="J66" s="33">
        <f t="shared" si="6"/>
        <v>330</v>
      </c>
      <c r="K66" s="8">
        <v>6</v>
      </c>
    </row>
    <row r="67" spans="1:34" x14ac:dyDescent="0.6">
      <c r="A67" s="41">
        <v>42284</v>
      </c>
      <c r="B67" s="40">
        <v>42293</v>
      </c>
      <c r="C67" s="23" t="s">
        <v>65</v>
      </c>
      <c r="D67" s="23" t="s">
        <v>29</v>
      </c>
      <c r="E67" s="23" t="s">
        <v>33</v>
      </c>
      <c r="F67" s="29">
        <v>0</v>
      </c>
      <c r="G67" s="31">
        <v>-0.3</v>
      </c>
      <c r="H67" s="31">
        <v>0</v>
      </c>
      <c r="I67" s="25">
        <f>(H67-G67)*100*K67</f>
        <v>210</v>
      </c>
      <c r="J67" s="25">
        <f>I67</f>
        <v>210</v>
      </c>
      <c r="K67" s="23">
        <v>7</v>
      </c>
    </row>
    <row r="68" spans="1:34" x14ac:dyDescent="0.6">
      <c r="A68" s="41">
        <v>42304</v>
      </c>
      <c r="B68" s="41">
        <v>42305</v>
      </c>
      <c r="C68" s="23" t="s">
        <v>66</v>
      </c>
      <c r="D68" s="23" t="s">
        <v>29</v>
      </c>
      <c r="E68" s="23" t="s">
        <v>33</v>
      </c>
      <c r="F68" s="29">
        <v>0</v>
      </c>
      <c r="G68" s="30">
        <v>-0.6</v>
      </c>
      <c r="H68" s="31">
        <v>0.5</v>
      </c>
      <c r="I68" s="25">
        <f>(-H68-G68)*K68*100</f>
        <v>59.999999999999986</v>
      </c>
      <c r="J68" s="25">
        <f>I68</f>
        <v>59.999999999999986</v>
      </c>
      <c r="K68" s="23">
        <v>6</v>
      </c>
    </row>
    <row r="69" spans="1:34" x14ac:dyDescent="0.6">
      <c r="A69" s="40">
        <v>42305</v>
      </c>
      <c r="B69" s="47">
        <v>42307</v>
      </c>
      <c r="C69" s="8" t="s">
        <v>35</v>
      </c>
      <c r="D69" s="8" t="s">
        <v>29</v>
      </c>
      <c r="E69" s="8" t="s">
        <v>30</v>
      </c>
      <c r="F69" s="48">
        <v>2.5</v>
      </c>
      <c r="G69" s="49">
        <v>5</v>
      </c>
      <c r="H69" s="7">
        <v>5.8</v>
      </c>
      <c r="I69" s="25">
        <f>(H69-G69)*100*K69</f>
        <v>319.99999999999994</v>
      </c>
      <c r="J69" s="19">
        <f t="shared" ref="J69:J75" si="8">+I69</f>
        <v>319.99999999999994</v>
      </c>
      <c r="K69" s="8">
        <v>4</v>
      </c>
    </row>
    <row r="70" spans="1:34" x14ac:dyDescent="0.6">
      <c r="A70" s="40">
        <v>42305</v>
      </c>
      <c r="B70" s="47">
        <v>42307</v>
      </c>
      <c r="C70" s="8" t="s">
        <v>36</v>
      </c>
      <c r="D70" s="8" t="s">
        <v>29</v>
      </c>
      <c r="E70" s="8" t="s">
        <v>30</v>
      </c>
      <c r="F70" s="48">
        <v>0</v>
      </c>
      <c r="G70" s="49">
        <v>-0.45</v>
      </c>
      <c r="H70" s="7">
        <v>0.62</v>
      </c>
      <c r="I70" s="25">
        <f>(-H70-G70)*K70*100</f>
        <v>-68</v>
      </c>
      <c r="J70" s="19">
        <f t="shared" si="8"/>
        <v>-68</v>
      </c>
      <c r="K70" s="8">
        <v>4</v>
      </c>
    </row>
    <row r="71" spans="1:34" x14ac:dyDescent="0.6">
      <c r="A71" s="40">
        <v>42312</v>
      </c>
      <c r="B71" s="40">
        <v>42314</v>
      </c>
      <c r="C71" s="23" t="s">
        <v>78</v>
      </c>
      <c r="D71" s="23" t="s">
        <v>29</v>
      </c>
      <c r="E71" s="23" t="s">
        <v>30</v>
      </c>
      <c r="F71" s="19">
        <v>13.75</v>
      </c>
      <c r="G71" s="7">
        <v>13.88</v>
      </c>
      <c r="H71" s="7">
        <v>14.23</v>
      </c>
      <c r="I71" s="25">
        <f>(H71-G71)*K71</f>
        <v>139.99999999999986</v>
      </c>
      <c r="J71" s="25">
        <f t="shared" si="8"/>
        <v>139.99999999999986</v>
      </c>
      <c r="K71" s="8">
        <v>400</v>
      </c>
      <c r="L71" s="23"/>
    </row>
    <row r="72" spans="1:34" x14ac:dyDescent="0.6">
      <c r="A72" s="41">
        <v>42292</v>
      </c>
      <c r="B72" s="40">
        <v>42314</v>
      </c>
      <c r="C72" s="23" t="s">
        <v>81</v>
      </c>
      <c r="D72" s="23" t="s">
        <v>29</v>
      </c>
      <c r="E72" s="23" t="s">
        <v>33</v>
      </c>
      <c r="F72" s="49">
        <v>0</v>
      </c>
      <c r="G72" s="30">
        <v>-0.35</v>
      </c>
      <c r="H72" s="7">
        <v>0</v>
      </c>
      <c r="I72" s="25">
        <f>(H72-G72)*100*K72</f>
        <v>140</v>
      </c>
      <c r="J72" s="25">
        <f t="shared" si="8"/>
        <v>140</v>
      </c>
      <c r="K72" s="8">
        <v>4</v>
      </c>
      <c r="L72" s="23"/>
    </row>
    <row r="73" spans="1:34" x14ac:dyDescent="0.6">
      <c r="A73" s="41">
        <v>42324</v>
      </c>
      <c r="B73" s="41">
        <v>42328</v>
      </c>
      <c r="C73" s="23" t="s">
        <v>82</v>
      </c>
      <c r="D73" s="23" t="s">
        <v>29</v>
      </c>
      <c r="E73" s="23" t="s">
        <v>30</v>
      </c>
      <c r="F73" s="19">
        <v>18.75</v>
      </c>
      <c r="G73" s="30">
        <v>19.5</v>
      </c>
      <c r="H73" s="30">
        <v>19.7</v>
      </c>
      <c r="I73" s="25">
        <f>(H73-G73)*K73</f>
        <v>99.999999999999645</v>
      </c>
      <c r="J73" s="25">
        <f t="shared" si="8"/>
        <v>99.999999999999645</v>
      </c>
      <c r="K73" s="23">
        <v>500</v>
      </c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</row>
    <row r="74" spans="1:34" x14ac:dyDescent="0.6">
      <c r="A74" s="41">
        <v>42324</v>
      </c>
      <c r="B74" s="41">
        <v>42328</v>
      </c>
      <c r="C74" s="23" t="s">
        <v>83</v>
      </c>
      <c r="D74" s="23" t="s">
        <v>29</v>
      </c>
      <c r="E74" s="23" t="s">
        <v>30</v>
      </c>
      <c r="F74" s="19">
        <v>0</v>
      </c>
      <c r="G74" s="30">
        <v>-0.6</v>
      </c>
      <c r="H74" s="7">
        <v>0.1</v>
      </c>
      <c r="I74" s="25">
        <f>(-H74-G74)*100*K74</f>
        <v>250</v>
      </c>
      <c r="J74" s="25">
        <f t="shared" si="8"/>
        <v>250</v>
      </c>
      <c r="K74" s="23">
        <v>5</v>
      </c>
      <c r="M74" s="23"/>
      <c r="N74" s="23"/>
      <c r="O74" s="23"/>
      <c r="P74" s="23"/>
    </row>
    <row r="75" spans="1:34" x14ac:dyDescent="0.6">
      <c r="A75" s="41">
        <v>42284</v>
      </c>
      <c r="B75" s="41">
        <v>42328</v>
      </c>
      <c r="C75" s="23" t="s">
        <v>84</v>
      </c>
      <c r="D75" s="23" t="s">
        <v>29</v>
      </c>
      <c r="E75" s="23" t="s">
        <v>30</v>
      </c>
      <c r="F75" s="29">
        <v>0</v>
      </c>
      <c r="G75" s="30">
        <v>-0.45</v>
      </c>
      <c r="H75" s="7">
        <v>0</v>
      </c>
      <c r="I75" s="25">
        <f>(-H75-G75)*100*K75</f>
        <v>315</v>
      </c>
      <c r="J75" s="25">
        <f t="shared" si="8"/>
        <v>315</v>
      </c>
      <c r="K75" s="8">
        <v>7</v>
      </c>
      <c r="L75" s="23"/>
      <c r="M75" s="23"/>
      <c r="N75" s="23"/>
      <c r="O75" s="23"/>
      <c r="P75" s="23"/>
    </row>
    <row r="76" spans="1:34" x14ac:dyDescent="0.6">
      <c r="A76" s="41">
        <v>42348</v>
      </c>
      <c r="B76" s="41">
        <v>42356</v>
      </c>
      <c r="C76" s="23" t="s">
        <v>61</v>
      </c>
      <c r="D76" s="23" t="s">
        <v>29</v>
      </c>
      <c r="E76" s="23" t="s">
        <v>30</v>
      </c>
      <c r="F76" s="29">
        <v>2.5</v>
      </c>
      <c r="G76" s="31">
        <v>2.97</v>
      </c>
      <c r="H76" s="31">
        <v>3</v>
      </c>
      <c r="I76" s="25">
        <f>(H76-G76)*K76</f>
        <v>29.999999999999805</v>
      </c>
      <c r="J76" s="33">
        <f>I76</f>
        <v>29.999999999999805</v>
      </c>
      <c r="K76" s="23">
        <v>1000</v>
      </c>
      <c r="L76" s="23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23"/>
      <c r="Z76" s="23"/>
      <c r="AA76" s="23"/>
      <c r="AB76" s="23"/>
      <c r="AC76" s="23"/>
      <c r="AD76" s="23"/>
      <c r="AE76" s="23"/>
      <c r="AF76" s="23"/>
      <c r="AG76" s="23"/>
      <c r="AH76" s="23"/>
    </row>
    <row r="77" spans="1:34" x14ac:dyDescent="0.6">
      <c r="A77" s="41">
        <v>42348</v>
      </c>
      <c r="B77" s="41">
        <v>42356</v>
      </c>
      <c r="C77" s="23" t="s">
        <v>88</v>
      </c>
      <c r="D77" s="23" t="s">
        <v>29</v>
      </c>
      <c r="E77" s="23" t="s">
        <v>54</v>
      </c>
      <c r="F77" s="29">
        <v>0</v>
      </c>
      <c r="G77" s="31">
        <v>-0.3</v>
      </c>
      <c r="H77" s="31">
        <v>0</v>
      </c>
      <c r="I77" s="25">
        <f>(-H77-G77)*100*K77</f>
        <v>300</v>
      </c>
      <c r="J77" s="33">
        <f>I77</f>
        <v>300</v>
      </c>
      <c r="K77" s="23">
        <v>10</v>
      </c>
      <c r="L77" s="23"/>
      <c r="M77" s="23"/>
      <c r="N77" s="23"/>
      <c r="O77" s="23"/>
      <c r="P77" s="23"/>
      <c r="Q77" s="23"/>
      <c r="R77" s="23"/>
      <c r="S77" s="23"/>
      <c r="T77" s="23"/>
      <c r="U77" s="23"/>
      <c r="V77" s="23"/>
      <c r="W77" s="23"/>
      <c r="X77" s="23"/>
      <c r="Y77" s="23"/>
      <c r="Z77" s="23"/>
      <c r="AA77" s="23"/>
      <c r="AB77" s="23"/>
      <c r="AC77" s="23"/>
      <c r="AD77" s="23"/>
      <c r="AE77" s="23"/>
      <c r="AF77" s="23"/>
    </row>
    <row r="78" spans="1:34" x14ac:dyDescent="0.6">
      <c r="A78" s="41">
        <v>42347</v>
      </c>
      <c r="B78" s="41">
        <v>42356</v>
      </c>
      <c r="C78" s="23" t="s">
        <v>87</v>
      </c>
      <c r="D78" s="23" t="s">
        <v>29</v>
      </c>
      <c r="E78" s="23" t="s">
        <v>54</v>
      </c>
      <c r="F78" s="29">
        <v>0</v>
      </c>
      <c r="G78" s="31">
        <v>-0.3</v>
      </c>
      <c r="H78" s="31">
        <v>0</v>
      </c>
      <c r="I78" s="25">
        <f>(-H78-G78)*100*K78</f>
        <v>120</v>
      </c>
      <c r="J78" s="33">
        <f>I78</f>
        <v>120</v>
      </c>
      <c r="K78" s="8">
        <v>4</v>
      </c>
      <c r="L78" s="23"/>
      <c r="M78" s="23"/>
      <c r="N78" s="23"/>
      <c r="O78" s="23"/>
      <c r="P78" s="23"/>
      <c r="Q78" s="23"/>
      <c r="R78" s="23"/>
      <c r="S78" s="23"/>
      <c r="T78" s="23"/>
      <c r="U78" s="23"/>
      <c r="V78" s="23"/>
      <c r="W78" s="23"/>
      <c r="X78" s="23"/>
      <c r="Y78" s="23"/>
      <c r="Z78" s="23"/>
      <c r="AA78" s="23"/>
      <c r="AB78" s="23"/>
      <c r="AC78" s="23"/>
      <c r="AD78" s="23"/>
      <c r="AE78" s="23"/>
      <c r="AF78" s="23"/>
    </row>
    <row r="79" spans="1:34" x14ac:dyDescent="0.6">
      <c r="A79" s="41">
        <v>42339</v>
      </c>
      <c r="B79" s="41">
        <v>42356</v>
      </c>
      <c r="C79" s="23" t="s">
        <v>85</v>
      </c>
      <c r="D79" s="23" t="s">
        <v>29</v>
      </c>
      <c r="E79" s="23" t="s">
        <v>54</v>
      </c>
      <c r="F79" s="29">
        <v>0</v>
      </c>
      <c r="G79" s="7">
        <v>-0.3</v>
      </c>
      <c r="H79" s="7">
        <v>0</v>
      </c>
      <c r="I79" s="25">
        <f>(-H79-G79)*100*K79</f>
        <v>150</v>
      </c>
      <c r="J79" s="33">
        <f>I79</f>
        <v>150</v>
      </c>
      <c r="K79" s="8">
        <v>5</v>
      </c>
      <c r="L79" s="30">
        <f>SUM(H41:I84)</f>
        <v>2016.7000000000003</v>
      </c>
      <c r="M79" s="23"/>
      <c r="N79" s="23"/>
      <c r="O79" s="23"/>
      <c r="P79" s="23"/>
      <c r="Q79" s="23"/>
      <c r="R79" s="23"/>
      <c r="S79" s="23"/>
      <c r="T79" s="23"/>
      <c r="U79" s="23"/>
      <c r="V79" s="23"/>
      <c r="W79" s="23"/>
      <c r="X79" s="23"/>
      <c r="Y79" s="23"/>
      <c r="Z79" s="23"/>
      <c r="AA79" s="23"/>
      <c r="AB79" s="23"/>
      <c r="AC79" s="23"/>
      <c r="AD79" s="23"/>
      <c r="AE79" s="23"/>
    </row>
    <row r="80" spans="1:34" x14ac:dyDescent="0.6">
      <c r="A80" s="41">
        <v>42339</v>
      </c>
      <c r="B80" s="41">
        <v>42356</v>
      </c>
      <c r="C80" s="23" t="s">
        <v>86</v>
      </c>
      <c r="D80" s="23" t="s">
        <v>29</v>
      </c>
      <c r="E80" s="23" t="s">
        <v>30</v>
      </c>
      <c r="F80" s="29">
        <v>0.25</v>
      </c>
      <c r="G80" s="30">
        <v>0.35</v>
      </c>
      <c r="H80" s="30">
        <v>0</v>
      </c>
      <c r="I80" s="25">
        <f>(H80-G80)*100*K80</f>
        <v>-490</v>
      </c>
      <c r="J80" s="33">
        <f>I80</f>
        <v>-490</v>
      </c>
      <c r="K80" s="23">
        <v>14</v>
      </c>
      <c r="L80" s="23"/>
      <c r="M80" s="23"/>
      <c r="N80" s="23"/>
      <c r="O80" s="23"/>
      <c r="P80" s="23"/>
      <c r="Q80" s="23"/>
      <c r="R80" s="23"/>
      <c r="S80" s="23"/>
      <c r="T80" s="23"/>
      <c r="U80" s="23"/>
      <c r="V80" s="23"/>
      <c r="W80" s="23"/>
    </row>
    <row r="81" spans="1:24" x14ac:dyDescent="0.6">
      <c r="A81" s="41">
        <v>42367</v>
      </c>
      <c r="B81" s="41">
        <v>42377</v>
      </c>
      <c r="C81" s="23" t="s">
        <v>90</v>
      </c>
      <c r="D81" s="23" t="s">
        <v>29</v>
      </c>
      <c r="E81" s="23" t="s">
        <v>54</v>
      </c>
      <c r="F81" s="23">
        <v>0</v>
      </c>
      <c r="G81" s="30">
        <v>-0.4</v>
      </c>
      <c r="H81" s="30">
        <v>0</v>
      </c>
      <c r="I81" s="25">
        <f>(-H81-G81)*100*K81</f>
        <v>200</v>
      </c>
      <c r="J81" s="33">
        <f>+I81</f>
        <v>200</v>
      </c>
      <c r="K81" s="23">
        <v>5</v>
      </c>
      <c r="L81" s="23"/>
      <c r="M81" s="23"/>
      <c r="N81" s="23"/>
      <c r="O81" s="23"/>
      <c r="P81" s="23"/>
      <c r="Q81" s="23"/>
      <c r="R81" s="23"/>
      <c r="S81" s="23"/>
      <c r="T81" s="23"/>
      <c r="U81" s="23"/>
      <c r="V81" s="23"/>
      <c r="W81" s="23"/>
    </row>
    <row r="82" spans="1:24" x14ac:dyDescent="0.6">
      <c r="A82" s="41">
        <v>42367</v>
      </c>
      <c r="B82" s="41">
        <v>42377</v>
      </c>
      <c r="C82" s="23" t="s">
        <v>91</v>
      </c>
      <c r="D82" s="23" t="s">
        <v>29</v>
      </c>
      <c r="E82" s="23" t="s">
        <v>54</v>
      </c>
      <c r="F82" s="29">
        <v>0</v>
      </c>
      <c r="G82" s="30">
        <v>-0.35</v>
      </c>
      <c r="H82" s="31">
        <v>0</v>
      </c>
      <c r="I82" s="25">
        <f>(-H82-G82)*100*K82</f>
        <v>140</v>
      </c>
      <c r="J82" s="33">
        <f>+I82</f>
        <v>140</v>
      </c>
      <c r="K82" s="23">
        <v>4</v>
      </c>
      <c r="L82" s="23"/>
      <c r="M82" s="23"/>
      <c r="N82" s="23"/>
      <c r="O82" s="23"/>
      <c r="P82" s="23"/>
      <c r="Q82" s="23"/>
      <c r="R82" s="23"/>
      <c r="S82" s="23"/>
      <c r="T82" s="23"/>
      <c r="U82" s="23"/>
      <c r="V82" s="23"/>
      <c r="W82" s="23"/>
      <c r="X82" s="23"/>
    </row>
    <row r="83" spans="1:24" x14ac:dyDescent="0.6">
      <c r="A83" s="41">
        <v>42367</v>
      </c>
      <c r="B83" s="41">
        <v>42384</v>
      </c>
      <c r="C83" s="23" t="s">
        <v>89</v>
      </c>
      <c r="D83" s="23" t="s">
        <v>29</v>
      </c>
      <c r="E83" s="23" t="s">
        <v>54</v>
      </c>
      <c r="F83" s="29">
        <v>0</v>
      </c>
      <c r="G83" s="30">
        <v>-0.75</v>
      </c>
      <c r="H83" s="30">
        <v>0</v>
      </c>
      <c r="I83" s="25">
        <f>(-H83-G83)*100*K83</f>
        <v>300</v>
      </c>
      <c r="J83" s="33">
        <f>+I83</f>
        <v>300</v>
      </c>
      <c r="K83" s="23">
        <v>4</v>
      </c>
      <c r="L83" s="23"/>
      <c r="M83" s="23"/>
      <c r="N83" s="23"/>
      <c r="O83" s="23"/>
      <c r="P83" s="23"/>
      <c r="Q83" s="23"/>
      <c r="R83" s="23"/>
    </row>
    <row r="84" spans="1:24" x14ac:dyDescent="0.6">
      <c r="A84" s="41">
        <v>42199</v>
      </c>
      <c r="B84" s="41">
        <v>42384</v>
      </c>
      <c r="C84" s="23" t="s">
        <v>28</v>
      </c>
      <c r="D84" s="23" t="s">
        <v>29</v>
      </c>
      <c r="E84" s="23" t="s">
        <v>30</v>
      </c>
      <c r="F84" s="29">
        <v>0.5</v>
      </c>
      <c r="G84" s="31">
        <v>3</v>
      </c>
      <c r="H84" s="31">
        <v>0</v>
      </c>
      <c r="I84" s="25">
        <f>(H84-G84)*100*K84</f>
        <v>-1800</v>
      </c>
      <c r="J84" s="25">
        <f t="shared" ref="J84:J98" si="9">I84</f>
        <v>-1800</v>
      </c>
      <c r="K84" s="23">
        <v>6</v>
      </c>
      <c r="L84" s="23"/>
      <c r="M84" s="23"/>
      <c r="N84" s="23"/>
      <c r="O84" s="23"/>
      <c r="P84" s="23"/>
      <c r="Q84" s="23"/>
      <c r="R84" s="23"/>
    </row>
    <row r="85" spans="1:24" x14ac:dyDescent="0.6">
      <c r="A85" s="41">
        <v>42395</v>
      </c>
      <c r="B85" s="41">
        <v>42398</v>
      </c>
      <c r="C85" s="23" t="s">
        <v>92</v>
      </c>
      <c r="D85" s="23" t="s">
        <v>29</v>
      </c>
      <c r="E85" s="23" t="s">
        <v>30</v>
      </c>
      <c r="F85" s="29">
        <v>14.06</v>
      </c>
      <c r="G85" s="31">
        <v>14.62</v>
      </c>
      <c r="H85" s="31">
        <v>15</v>
      </c>
      <c r="I85" s="25">
        <f>(H85-G85)*K85</f>
        <v>114.00000000000023</v>
      </c>
      <c r="J85" s="25">
        <f t="shared" si="9"/>
        <v>114.00000000000023</v>
      </c>
      <c r="K85" s="8">
        <v>300</v>
      </c>
      <c r="L85" s="23"/>
      <c r="M85" s="23"/>
      <c r="N85" s="23"/>
      <c r="O85" s="23"/>
      <c r="P85" s="23"/>
      <c r="Q85" s="23"/>
      <c r="R85" s="23"/>
    </row>
    <row r="86" spans="1:24" x14ac:dyDescent="0.6">
      <c r="A86" s="41">
        <v>42395</v>
      </c>
      <c r="B86" s="41">
        <v>42398</v>
      </c>
      <c r="C86" s="23" t="s">
        <v>93</v>
      </c>
      <c r="D86" s="23" t="s">
        <v>29</v>
      </c>
      <c r="E86" s="23" t="s">
        <v>54</v>
      </c>
      <c r="F86" s="23">
        <v>0</v>
      </c>
      <c r="G86" s="19">
        <v>-0.42</v>
      </c>
      <c r="H86" s="31">
        <v>0</v>
      </c>
      <c r="I86" s="25">
        <f>(-H86-G86)*100*K86</f>
        <v>126</v>
      </c>
      <c r="J86" s="25">
        <f t="shared" si="9"/>
        <v>126</v>
      </c>
      <c r="K86" s="23">
        <v>3</v>
      </c>
      <c r="L86" s="23"/>
      <c r="M86" s="23"/>
      <c r="N86" s="23"/>
      <c r="O86" s="23"/>
      <c r="P86" s="23"/>
      <c r="Q86" s="23"/>
      <c r="R86" s="23"/>
    </row>
    <row r="87" spans="1:24" x14ac:dyDescent="0.6">
      <c r="A87" s="40">
        <v>42403</v>
      </c>
      <c r="B87" s="47">
        <v>42404</v>
      </c>
      <c r="C87" s="23" t="s">
        <v>94</v>
      </c>
      <c r="D87" s="23" t="s">
        <v>29</v>
      </c>
      <c r="E87" s="23" t="s">
        <v>30</v>
      </c>
      <c r="F87" s="29">
        <v>0.25</v>
      </c>
      <c r="G87" s="31">
        <v>0.44</v>
      </c>
      <c r="H87" s="31">
        <v>0.8</v>
      </c>
      <c r="I87" s="7">
        <f>(+H87-G87)*K87*100</f>
        <v>180.00000000000003</v>
      </c>
      <c r="J87" s="25">
        <f t="shared" si="9"/>
        <v>180.00000000000003</v>
      </c>
      <c r="K87" s="8">
        <v>5</v>
      </c>
    </row>
    <row r="88" spans="1:24" x14ac:dyDescent="0.6">
      <c r="A88" s="41">
        <v>42409</v>
      </c>
      <c r="B88" s="41">
        <v>42419</v>
      </c>
      <c r="C88" s="23" t="s">
        <v>95</v>
      </c>
      <c r="D88" s="8" t="s">
        <v>29</v>
      </c>
      <c r="E88" s="8" t="s">
        <v>30</v>
      </c>
      <c r="F88" s="29">
        <v>1</v>
      </c>
      <c r="G88" s="31">
        <v>1.9</v>
      </c>
      <c r="H88" s="31">
        <v>0.8</v>
      </c>
      <c r="I88" s="25">
        <f>(+H88-G88)*100*K88</f>
        <v>-219.99999999999997</v>
      </c>
      <c r="J88" s="25">
        <f t="shared" si="9"/>
        <v>-219.99999999999997</v>
      </c>
      <c r="K88" s="8">
        <v>2</v>
      </c>
      <c r="L88" s="17"/>
    </row>
    <row r="89" spans="1:24" x14ac:dyDescent="0.6">
      <c r="A89" s="41">
        <v>42409</v>
      </c>
      <c r="B89" s="41">
        <v>42419</v>
      </c>
      <c r="C89" s="23" t="s">
        <v>96</v>
      </c>
      <c r="D89" s="8" t="s">
        <v>29</v>
      </c>
      <c r="E89" s="8" t="s">
        <v>30</v>
      </c>
      <c r="F89" s="23">
        <v>0.35</v>
      </c>
      <c r="G89" s="19">
        <v>0.65</v>
      </c>
      <c r="H89" s="31">
        <v>0.2</v>
      </c>
      <c r="I89" s="25">
        <f>(+H89-G89)*100*K89</f>
        <v>-90</v>
      </c>
      <c r="J89" s="25">
        <f t="shared" si="9"/>
        <v>-90</v>
      </c>
      <c r="K89" s="23">
        <v>2</v>
      </c>
      <c r="L89" s="50"/>
    </row>
    <row r="90" spans="1:24" x14ac:dyDescent="0.6">
      <c r="A90" s="41">
        <v>42412</v>
      </c>
      <c r="B90" s="41">
        <v>42419</v>
      </c>
      <c r="C90" s="23" t="s">
        <v>98</v>
      </c>
      <c r="D90" s="8" t="s">
        <v>29</v>
      </c>
      <c r="E90" s="8" t="s">
        <v>30</v>
      </c>
      <c r="F90" s="23">
        <v>12.5</v>
      </c>
      <c r="G90" s="23">
        <v>14.82</v>
      </c>
      <c r="H90" s="19">
        <v>15</v>
      </c>
      <c r="I90" s="25">
        <f>(H90-G90)*K90</f>
        <v>71.999999999999886</v>
      </c>
      <c r="J90" s="25">
        <f t="shared" si="9"/>
        <v>71.999999999999886</v>
      </c>
      <c r="K90" s="23">
        <v>400</v>
      </c>
      <c r="L90" s="17"/>
    </row>
    <row r="91" spans="1:24" x14ac:dyDescent="0.6">
      <c r="A91" s="41">
        <v>42412</v>
      </c>
      <c r="B91" s="41">
        <v>42419</v>
      </c>
      <c r="C91" s="23" t="s">
        <v>97</v>
      </c>
      <c r="D91" s="8" t="s">
        <v>29</v>
      </c>
      <c r="E91" s="8" t="s">
        <v>30</v>
      </c>
      <c r="F91" s="29">
        <v>0</v>
      </c>
      <c r="G91" s="30">
        <v>-0.48</v>
      </c>
      <c r="H91" s="31">
        <v>0</v>
      </c>
      <c r="I91" s="25">
        <f>(-H91-G91)*K91*100</f>
        <v>192</v>
      </c>
      <c r="J91" s="25">
        <f t="shared" si="9"/>
        <v>192</v>
      </c>
      <c r="K91" s="23">
        <v>4</v>
      </c>
      <c r="L91" s="51"/>
    </row>
    <row r="92" spans="1:24" x14ac:dyDescent="0.6">
      <c r="A92" s="41">
        <v>42430</v>
      </c>
      <c r="B92" s="47">
        <v>42432</v>
      </c>
      <c r="C92" s="23" t="s">
        <v>99</v>
      </c>
      <c r="D92" s="23" t="s">
        <v>29</v>
      </c>
      <c r="E92" s="8" t="s">
        <v>54</v>
      </c>
      <c r="F92" s="49">
        <v>0</v>
      </c>
      <c r="G92" s="19">
        <v>-0.4</v>
      </c>
      <c r="H92" s="7">
        <v>0.1</v>
      </c>
      <c r="I92" s="25">
        <f>(-H92-G92)*K92*100</f>
        <v>300.00000000000006</v>
      </c>
      <c r="J92" s="25">
        <f t="shared" si="9"/>
        <v>300.00000000000006</v>
      </c>
      <c r="K92" s="8">
        <v>10</v>
      </c>
    </row>
    <row r="93" spans="1:24" x14ac:dyDescent="0.6">
      <c r="A93" s="41">
        <v>42432</v>
      </c>
      <c r="B93" s="47">
        <v>42433</v>
      </c>
      <c r="C93" s="23" t="s">
        <v>102</v>
      </c>
      <c r="D93" s="23" t="s">
        <v>29</v>
      </c>
      <c r="E93" s="8" t="s">
        <v>54</v>
      </c>
      <c r="F93" s="49">
        <v>0</v>
      </c>
      <c r="G93" s="7">
        <v>-0.4</v>
      </c>
      <c r="H93" s="7">
        <v>0.25</v>
      </c>
      <c r="I93" s="25">
        <f>(-H93-G93)*K93*100</f>
        <v>150.00000000000003</v>
      </c>
      <c r="J93" s="25">
        <f t="shared" si="9"/>
        <v>150.00000000000003</v>
      </c>
      <c r="K93" s="8">
        <v>10</v>
      </c>
    </row>
    <row r="94" spans="1:24" x14ac:dyDescent="0.6">
      <c r="A94" s="41">
        <v>42263</v>
      </c>
      <c r="B94" s="52">
        <v>42447</v>
      </c>
      <c r="C94" s="23" t="s">
        <v>32</v>
      </c>
      <c r="D94" s="23" t="s">
        <v>29</v>
      </c>
      <c r="E94" s="23" t="s">
        <v>30</v>
      </c>
      <c r="F94" s="49">
        <v>12</v>
      </c>
      <c r="G94" s="7">
        <v>14</v>
      </c>
      <c r="H94" s="7">
        <v>15.5</v>
      </c>
      <c r="I94" s="25">
        <f>(H94-G94)*K94</f>
        <v>600</v>
      </c>
      <c r="J94" s="25">
        <f t="shared" si="9"/>
        <v>600</v>
      </c>
      <c r="K94" s="8">
        <v>400</v>
      </c>
    </row>
    <row r="95" spans="1:24" x14ac:dyDescent="0.6">
      <c r="A95" s="41">
        <v>42443</v>
      </c>
      <c r="B95" s="52">
        <v>42447</v>
      </c>
      <c r="C95" s="23" t="s">
        <v>108</v>
      </c>
      <c r="D95" s="23" t="s">
        <v>29</v>
      </c>
      <c r="E95" s="8" t="s">
        <v>54</v>
      </c>
      <c r="F95" s="23">
        <v>0</v>
      </c>
      <c r="G95" s="19">
        <v>-0.37</v>
      </c>
      <c r="H95" s="31">
        <v>0</v>
      </c>
      <c r="I95" s="25">
        <f>(-H95-G95)*100*K95</f>
        <v>148</v>
      </c>
      <c r="J95" s="25">
        <f t="shared" si="9"/>
        <v>148</v>
      </c>
      <c r="K95" s="23">
        <v>4</v>
      </c>
      <c r="L95" s="23"/>
      <c r="M95" s="23"/>
      <c r="N95" s="23"/>
      <c r="O95" s="23"/>
    </row>
    <row r="96" spans="1:24" x14ac:dyDescent="0.6">
      <c r="A96" s="41">
        <v>42430</v>
      </c>
      <c r="B96" s="41">
        <v>42453</v>
      </c>
      <c r="C96" s="23" t="s">
        <v>107</v>
      </c>
      <c r="D96" s="23" t="s">
        <v>29</v>
      </c>
      <c r="E96" s="8" t="s">
        <v>54</v>
      </c>
      <c r="F96" s="49">
        <v>0</v>
      </c>
      <c r="G96" s="19">
        <v>-0.25</v>
      </c>
      <c r="H96" s="31">
        <v>0</v>
      </c>
      <c r="I96" s="25">
        <f>(-H96-G96)*100*K96</f>
        <v>250</v>
      </c>
      <c r="J96" s="25">
        <f t="shared" si="9"/>
        <v>250</v>
      </c>
      <c r="K96" s="8">
        <v>10</v>
      </c>
    </row>
    <row r="97" spans="1:40" x14ac:dyDescent="0.6">
      <c r="A97" s="41">
        <v>42458</v>
      </c>
      <c r="B97" s="41">
        <v>42461</v>
      </c>
      <c r="C97" s="23" t="s">
        <v>109</v>
      </c>
      <c r="D97" s="23" t="s">
        <v>29</v>
      </c>
      <c r="E97" s="23" t="s">
        <v>30</v>
      </c>
      <c r="F97" s="49">
        <v>2</v>
      </c>
      <c r="G97" s="7">
        <v>2.4</v>
      </c>
      <c r="H97" s="7">
        <v>3.35</v>
      </c>
      <c r="I97" s="25">
        <f>(+H97-G97)*K97*100</f>
        <v>475.00000000000011</v>
      </c>
      <c r="J97" s="25">
        <f t="shared" si="9"/>
        <v>475.00000000000011</v>
      </c>
      <c r="K97" s="8">
        <v>5</v>
      </c>
    </row>
    <row r="98" spans="1:40" x14ac:dyDescent="0.6">
      <c r="A98" s="41">
        <v>42458</v>
      </c>
      <c r="B98" s="41">
        <v>42461</v>
      </c>
      <c r="C98" s="23" t="s">
        <v>110</v>
      </c>
      <c r="D98" s="23" t="s">
        <v>29</v>
      </c>
      <c r="E98" s="8" t="s">
        <v>54</v>
      </c>
      <c r="F98" s="49">
        <v>-0.4</v>
      </c>
      <c r="G98" s="7">
        <v>-0.55000000000000004</v>
      </c>
      <c r="H98" s="7">
        <v>0.5</v>
      </c>
      <c r="I98" s="25">
        <f>(-H98-G98)*100*K98</f>
        <v>25.000000000000021</v>
      </c>
      <c r="J98" s="25">
        <f t="shared" si="9"/>
        <v>25.000000000000021</v>
      </c>
      <c r="K98" s="8">
        <v>5</v>
      </c>
    </row>
    <row r="99" spans="1:40" x14ac:dyDescent="0.6">
      <c r="A99" s="41">
        <v>42473</v>
      </c>
      <c r="B99" s="41">
        <v>42481</v>
      </c>
      <c r="C99" s="23" t="s">
        <v>111</v>
      </c>
      <c r="D99" s="23" t="s">
        <v>29</v>
      </c>
      <c r="E99" s="23" t="s">
        <v>30</v>
      </c>
      <c r="F99" s="49"/>
      <c r="G99" s="19">
        <v>5.5</v>
      </c>
      <c r="H99" s="31">
        <v>5.9</v>
      </c>
      <c r="I99" s="25">
        <f>(H99-G99)*K99 *100</f>
        <v>200.00000000000017</v>
      </c>
      <c r="J99" s="25">
        <f t="shared" ref="J99:J108" si="10">I99</f>
        <v>200.00000000000017</v>
      </c>
      <c r="K99" s="8">
        <v>5</v>
      </c>
    </row>
    <row r="100" spans="1:40" x14ac:dyDescent="0.6">
      <c r="A100" s="41">
        <v>42473</v>
      </c>
      <c r="B100" s="41">
        <v>42481</v>
      </c>
      <c r="C100" s="23" t="s">
        <v>112</v>
      </c>
      <c r="D100" s="23" t="s">
        <v>29</v>
      </c>
      <c r="E100" s="8" t="s">
        <v>54</v>
      </c>
      <c r="F100" s="49"/>
      <c r="G100" s="19">
        <v>-3.6</v>
      </c>
      <c r="H100" s="31">
        <v>3.3</v>
      </c>
      <c r="I100" s="25">
        <f>(-H100-G100)*100*K100</f>
        <v>150.00000000000014</v>
      </c>
      <c r="J100" s="25">
        <f t="shared" si="10"/>
        <v>150.00000000000014</v>
      </c>
      <c r="K100" s="8">
        <v>5</v>
      </c>
    </row>
    <row r="101" spans="1:40" x14ac:dyDescent="0.6">
      <c r="A101" s="41">
        <v>42486</v>
      </c>
      <c r="B101" s="41">
        <v>42496</v>
      </c>
      <c r="C101" s="53" t="s">
        <v>115</v>
      </c>
      <c r="D101" s="23" t="s">
        <v>29</v>
      </c>
      <c r="E101" s="23" t="s">
        <v>30</v>
      </c>
      <c r="F101" s="29">
        <v>0.45</v>
      </c>
      <c r="G101" s="19">
        <v>0.59</v>
      </c>
      <c r="H101" s="31">
        <v>0</v>
      </c>
      <c r="I101" s="25">
        <f>(-H101-G101)*100*K101</f>
        <v>-590</v>
      </c>
      <c r="J101" s="25">
        <f t="shared" si="10"/>
        <v>-590</v>
      </c>
      <c r="K101" s="8">
        <v>10</v>
      </c>
    </row>
    <row r="102" spans="1:40" x14ac:dyDescent="0.6">
      <c r="A102" s="41">
        <v>42486</v>
      </c>
      <c r="B102" s="41">
        <v>42500</v>
      </c>
      <c r="C102" s="23" t="s">
        <v>114</v>
      </c>
      <c r="D102" s="23" t="s">
        <v>29</v>
      </c>
      <c r="E102" s="23" t="s">
        <v>54</v>
      </c>
      <c r="F102" s="29">
        <v>0.25</v>
      </c>
      <c r="G102" s="19">
        <v>-0.5</v>
      </c>
      <c r="H102" s="31">
        <v>0.15</v>
      </c>
      <c r="I102" s="25">
        <f>(-H102-G102)*100*K102</f>
        <v>175</v>
      </c>
      <c r="J102" s="25">
        <f t="shared" si="10"/>
        <v>175</v>
      </c>
      <c r="K102" s="8">
        <v>5</v>
      </c>
    </row>
    <row r="103" spans="1:40" x14ac:dyDescent="0.6">
      <c r="A103" s="41">
        <v>42486</v>
      </c>
      <c r="B103" s="41">
        <v>42510</v>
      </c>
      <c r="C103" s="23" t="s">
        <v>113</v>
      </c>
      <c r="D103" s="23" t="s">
        <v>29</v>
      </c>
      <c r="E103" s="23" t="s">
        <v>30</v>
      </c>
      <c r="F103" s="29">
        <v>1.75</v>
      </c>
      <c r="G103" s="19">
        <v>2.35</v>
      </c>
      <c r="H103" s="31">
        <v>0.6</v>
      </c>
      <c r="I103" s="25">
        <f>(H103-G103)*K103 *100</f>
        <v>-875</v>
      </c>
      <c r="J103" s="25">
        <f t="shared" si="10"/>
        <v>-875</v>
      </c>
      <c r="K103" s="23">
        <v>5</v>
      </c>
      <c r="L103" s="15"/>
    </row>
    <row r="104" spans="1:40" x14ac:dyDescent="0.6">
      <c r="A104" s="41">
        <v>42528</v>
      </c>
      <c r="B104" s="41">
        <v>42531</v>
      </c>
      <c r="C104" s="23" t="s">
        <v>118</v>
      </c>
      <c r="D104" s="23" t="s">
        <v>29</v>
      </c>
      <c r="E104" s="23" t="s">
        <v>54</v>
      </c>
      <c r="F104" s="29">
        <v>0</v>
      </c>
      <c r="G104" s="19">
        <v>-0.35</v>
      </c>
      <c r="H104" s="31">
        <v>0</v>
      </c>
      <c r="I104" s="25">
        <f>(-H104-G104)*100*K104</f>
        <v>140</v>
      </c>
      <c r="J104" s="25">
        <f t="shared" si="10"/>
        <v>140</v>
      </c>
      <c r="K104" s="23">
        <v>4</v>
      </c>
      <c r="L104" s="15"/>
      <c r="M104" s="15"/>
      <c r="N104" s="15"/>
    </row>
    <row r="105" spans="1:40" x14ac:dyDescent="0.6">
      <c r="A105" s="41">
        <v>42522</v>
      </c>
      <c r="B105" s="41">
        <v>42538</v>
      </c>
      <c r="C105" s="23" t="s">
        <v>117</v>
      </c>
      <c r="D105" s="23" t="s">
        <v>29</v>
      </c>
      <c r="E105" s="23" t="s">
        <v>54</v>
      </c>
      <c r="F105" s="29">
        <v>0</v>
      </c>
      <c r="G105" s="7">
        <v>-0.18</v>
      </c>
      <c r="H105" s="31">
        <v>0</v>
      </c>
      <c r="I105" s="25">
        <f>(-H105-G105)*100*K105</f>
        <v>270</v>
      </c>
      <c r="J105" s="25">
        <f t="shared" si="10"/>
        <v>270</v>
      </c>
      <c r="K105" s="23">
        <v>15</v>
      </c>
      <c r="L105" s="23"/>
      <c r="M105" s="23"/>
      <c r="N105" s="23"/>
      <c r="O105" s="23"/>
      <c r="P105" s="23"/>
      <c r="Q105" s="23"/>
      <c r="R105" s="23"/>
      <c r="S105" s="23"/>
      <c r="T105" s="23"/>
      <c r="U105" s="23"/>
      <c r="V105" s="23"/>
      <c r="W105" s="23"/>
      <c r="X105" s="23"/>
      <c r="Y105" s="23"/>
      <c r="Z105" s="23"/>
    </row>
    <row r="106" spans="1:40" x14ac:dyDescent="0.6">
      <c r="A106" s="41">
        <v>42522</v>
      </c>
      <c r="B106" s="41">
        <v>42543</v>
      </c>
      <c r="C106" s="23" t="s">
        <v>116</v>
      </c>
      <c r="D106" s="23" t="s">
        <v>29</v>
      </c>
      <c r="E106" s="23" t="s">
        <v>30</v>
      </c>
      <c r="F106" s="29">
        <v>3.8</v>
      </c>
      <c r="G106" s="19">
        <v>4.2</v>
      </c>
      <c r="H106" s="31">
        <v>4.47</v>
      </c>
      <c r="I106" s="25">
        <f>(H106-G106)*K106</f>
        <v>404.99999999999937</v>
      </c>
      <c r="J106" s="25">
        <f t="shared" si="10"/>
        <v>404.99999999999937</v>
      </c>
      <c r="K106" s="23">
        <v>1500</v>
      </c>
      <c r="L106" s="15"/>
      <c r="M106" s="23"/>
      <c r="N106" s="23"/>
      <c r="O106" s="23"/>
      <c r="P106" s="23"/>
      <c r="Q106" s="23"/>
      <c r="R106" s="23"/>
      <c r="S106" s="23"/>
      <c r="T106" s="23"/>
      <c r="U106" s="23"/>
      <c r="V106" s="23"/>
      <c r="W106" s="23"/>
      <c r="X106" s="23"/>
      <c r="Y106" s="23"/>
      <c r="Z106" s="23"/>
      <c r="AA106" s="23"/>
      <c r="AB106" s="23"/>
      <c r="AC106" s="23"/>
      <c r="AD106" s="23"/>
      <c r="AE106" s="23"/>
      <c r="AF106" s="23"/>
      <c r="AG106" s="23"/>
      <c r="AH106" s="23"/>
      <c r="AI106" s="23"/>
      <c r="AJ106" s="23"/>
      <c r="AK106" s="23"/>
      <c r="AL106" s="23"/>
      <c r="AM106" s="23"/>
      <c r="AN106" s="23"/>
    </row>
    <row r="107" spans="1:40" x14ac:dyDescent="0.6">
      <c r="A107" s="41">
        <v>42558</v>
      </c>
      <c r="B107" s="41">
        <v>42565</v>
      </c>
      <c r="C107" s="23" t="s">
        <v>119</v>
      </c>
      <c r="D107" s="23" t="s">
        <v>29</v>
      </c>
      <c r="E107" s="23" t="s">
        <v>30</v>
      </c>
      <c r="F107" s="29">
        <v>1</v>
      </c>
      <c r="G107" s="19">
        <v>2.2999999999999998</v>
      </c>
      <c r="H107" s="31">
        <v>3.3</v>
      </c>
      <c r="I107" s="25">
        <f>(H107-G107)*K107*100</f>
        <v>1000</v>
      </c>
      <c r="J107" s="25">
        <f t="shared" si="10"/>
        <v>1000</v>
      </c>
      <c r="K107" s="23">
        <v>10</v>
      </c>
      <c r="L107" s="15"/>
      <c r="M107" s="23"/>
      <c r="N107" s="23"/>
      <c r="O107" s="23"/>
    </row>
    <row r="108" spans="1:40" x14ac:dyDescent="0.6">
      <c r="A108" s="41">
        <v>42558</v>
      </c>
      <c r="B108" s="41">
        <v>42565</v>
      </c>
      <c r="C108" s="23" t="s">
        <v>120</v>
      </c>
      <c r="D108" s="23" t="s">
        <v>29</v>
      </c>
      <c r="E108" s="23" t="s">
        <v>54</v>
      </c>
      <c r="F108" s="29">
        <v>0</v>
      </c>
      <c r="G108" s="7">
        <v>-0.4</v>
      </c>
      <c r="H108" s="31">
        <v>0.75</v>
      </c>
      <c r="I108" s="25">
        <f>(-H108-G108)*K108*100</f>
        <v>-350</v>
      </c>
      <c r="J108" s="25">
        <f t="shared" si="10"/>
        <v>-350</v>
      </c>
      <c r="K108" s="23">
        <v>10</v>
      </c>
      <c r="L108" s="23"/>
      <c r="M108" s="23"/>
      <c r="N108" s="23"/>
      <c r="O108" s="23"/>
    </row>
    <row r="109" spans="1:40" x14ac:dyDescent="0.6">
      <c r="A109" s="41">
        <v>42562</v>
      </c>
      <c r="B109" s="41">
        <v>42573</v>
      </c>
      <c r="C109" s="23" t="s">
        <v>121</v>
      </c>
      <c r="D109" s="23" t="s">
        <v>29</v>
      </c>
      <c r="E109" s="23" t="s">
        <v>54</v>
      </c>
      <c r="F109" s="29">
        <v>0</v>
      </c>
      <c r="G109" s="19">
        <v>-0.35</v>
      </c>
      <c r="H109" s="31">
        <v>0</v>
      </c>
      <c r="I109" s="25">
        <f>(-H109-G109)*K109*100</f>
        <v>140</v>
      </c>
      <c r="J109" s="25">
        <f>I109</f>
        <v>140</v>
      </c>
      <c r="K109" s="23">
        <v>4</v>
      </c>
      <c r="L109" s="15"/>
      <c r="M109" s="15"/>
      <c r="N109" s="15"/>
      <c r="O109" s="15"/>
      <c r="P109" s="15"/>
      <c r="Q109" s="15"/>
    </row>
    <row r="110" spans="1:40" x14ac:dyDescent="0.6">
      <c r="A110" s="41">
        <v>42577</v>
      </c>
      <c r="B110" s="41">
        <v>42580</v>
      </c>
      <c r="C110" s="23" t="s">
        <v>122</v>
      </c>
      <c r="D110" s="23" t="s">
        <v>29</v>
      </c>
      <c r="E110" s="23" t="s">
        <v>30</v>
      </c>
      <c r="F110" s="29">
        <v>14.5</v>
      </c>
      <c r="G110" s="19">
        <v>16.71</v>
      </c>
      <c r="H110" s="31">
        <v>17</v>
      </c>
      <c r="I110" s="25">
        <f>(H110-G110)*K110</f>
        <v>115.99999999999966</v>
      </c>
      <c r="J110" s="25">
        <f t="shared" ref="J110:J114" si="11">I110</f>
        <v>115.99999999999966</v>
      </c>
      <c r="K110" s="8">
        <v>400</v>
      </c>
      <c r="L110" s="15"/>
      <c r="M110" s="15"/>
      <c r="N110" s="15"/>
      <c r="O110" s="15"/>
    </row>
    <row r="111" spans="1:40" x14ac:dyDescent="0.6">
      <c r="A111" s="41">
        <v>42577</v>
      </c>
      <c r="B111" s="41">
        <v>42580</v>
      </c>
      <c r="C111" s="23" t="s">
        <v>123</v>
      </c>
      <c r="D111" s="23" t="s">
        <v>29</v>
      </c>
      <c r="E111" s="23" t="s">
        <v>54</v>
      </c>
      <c r="F111" s="29">
        <v>0</v>
      </c>
      <c r="G111" s="19">
        <v>-0.31</v>
      </c>
      <c r="H111" s="31">
        <v>0</v>
      </c>
      <c r="I111" s="25">
        <f t="shared" ref="I111:I116" si="12">(-H111-G111)*K111*100</f>
        <v>124</v>
      </c>
      <c r="J111" s="25">
        <f t="shared" si="11"/>
        <v>124</v>
      </c>
      <c r="K111" s="23">
        <v>4</v>
      </c>
      <c r="L111" s="23"/>
      <c r="M111" s="23"/>
      <c r="N111" s="23"/>
      <c r="O111" s="23"/>
    </row>
    <row r="112" spans="1:40" x14ac:dyDescent="0.6">
      <c r="A112" s="41">
        <v>42584</v>
      </c>
      <c r="B112" s="41">
        <v>42594</v>
      </c>
      <c r="C112" s="23" t="s">
        <v>125</v>
      </c>
      <c r="D112" s="23" t="s">
        <v>29</v>
      </c>
      <c r="E112" s="23" t="s">
        <v>54</v>
      </c>
      <c r="F112" s="29">
        <v>0</v>
      </c>
      <c r="G112" s="19">
        <v>-0.24</v>
      </c>
      <c r="H112" s="31">
        <v>0</v>
      </c>
      <c r="I112" s="25">
        <f t="shared" si="12"/>
        <v>144</v>
      </c>
      <c r="J112" s="25">
        <f t="shared" si="11"/>
        <v>144</v>
      </c>
      <c r="K112" s="23">
        <v>6</v>
      </c>
      <c r="L112" s="23"/>
      <c r="M112" s="23"/>
      <c r="N112" s="23"/>
      <c r="O112" s="23"/>
      <c r="P112" s="23"/>
      <c r="Q112" s="23"/>
      <c r="R112" s="23"/>
      <c r="S112" s="23"/>
      <c r="T112" s="23"/>
      <c r="U112" s="23"/>
      <c r="V112" s="23"/>
      <c r="W112" s="23"/>
      <c r="X112" s="23"/>
      <c r="Y112" s="23"/>
      <c r="Z112" s="23"/>
      <c r="AA112" s="23"/>
      <c r="AB112" s="23"/>
      <c r="AC112" s="23"/>
      <c r="AD112" s="23"/>
      <c r="AE112" s="23"/>
      <c r="AF112" s="23"/>
      <c r="AG112" s="23"/>
      <c r="AH112" s="23"/>
    </row>
    <row r="113" spans="1:16" x14ac:dyDescent="0.6">
      <c r="A113" s="41">
        <v>42606</v>
      </c>
      <c r="B113" s="41">
        <v>42608</v>
      </c>
      <c r="C113" s="23" t="s">
        <v>126</v>
      </c>
      <c r="D113" s="23" t="s">
        <v>29</v>
      </c>
      <c r="E113" s="23" t="s">
        <v>54</v>
      </c>
      <c r="F113" s="29">
        <v>0</v>
      </c>
      <c r="G113" s="19">
        <v>-0.3</v>
      </c>
      <c r="H113" s="31">
        <v>0.16</v>
      </c>
      <c r="I113" s="25">
        <f t="shared" si="12"/>
        <v>55.999999999999993</v>
      </c>
      <c r="J113" s="25">
        <f t="shared" si="11"/>
        <v>55.999999999999993</v>
      </c>
      <c r="K113" s="23">
        <v>4</v>
      </c>
      <c r="L113" s="23"/>
    </row>
    <row r="114" spans="1:16" x14ac:dyDescent="0.6">
      <c r="A114" s="41">
        <v>42608</v>
      </c>
      <c r="B114" s="41">
        <v>42614</v>
      </c>
      <c r="C114" s="23" t="s">
        <v>128</v>
      </c>
      <c r="D114" s="23" t="s">
        <v>29</v>
      </c>
      <c r="E114" s="23" t="s">
        <v>54</v>
      </c>
      <c r="F114" s="29">
        <v>0</v>
      </c>
      <c r="G114" s="19">
        <v>-0.45</v>
      </c>
      <c r="H114" s="31">
        <v>0.1</v>
      </c>
      <c r="I114" s="25">
        <f t="shared" si="12"/>
        <v>140</v>
      </c>
      <c r="J114" s="25">
        <f t="shared" si="11"/>
        <v>140</v>
      </c>
      <c r="K114" s="23">
        <v>4</v>
      </c>
      <c r="L114" s="23"/>
    </row>
    <row r="115" spans="1:16" x14ac:dyDescent="0.6">
      <c r="A115" s="41">
        <v>42621</v>
      </c>
      <c r="B115" s="41">
        <v>42625</v>
      </c>
      <c r="C115" s="23" t="s">
        <v>130</v>
      </c>
      <c r="D115" s="23" t="s">
        <v>29</v>
      </c>
      <c r="E115" s="23" t="s">
        <v>54</v>
      </c>
      <c r="F115" s="29">
        <v>0</v>
      </c>
      <c r="G115" s="30">
        <v>-0.52</v>
      </c>
      <c r="H115" s="31">
        <v>0.3</v>
      </c>
      <c r="I115" s="25">
        <f t="shared" si="12"/>
        <v>440.00000000000006</v>
      </c>
      <c r="J115" s="25">
        <f t="shared" ref="J115:J121" si="13">I115</f>
        <v>440.00000000000006</v>
      </c>
      <c r="K115" s="23">
        <v>20</v>
      </c>
    </row>
    <row r="116" spans="1:16" x14ac:dyDescent="0.6">
      <c r="A116" s="41">
        <v>42620</v>
      </c>
      <c r="B116" s="41">
        <v>42629</v>
      </c>
      <c r="C116" s="23" t="s">
        <v>129</v>
      </c>
      <c r="D116" s="23" t="s">
        <v>29</v>
      </c>
      <c r="E116" s="23" t="s">
        <v>54</v>
      </c>
      <c r="F116" s="29">
        <v>0</v>
      </c>
      <c r="G116" s="19">
        <v>-0.18</v>
      </c>
      <c r="H116" s="7">
        <v>0</v>
      </c>
      <c r="I116" s="25">
        <f t="shared" si="12"/>
        <v>72</v>
      </c>
      <c r="J116" s="25">
        <f t="shared" si="13"/>
        <v>72</v>
      </c>
      <c r="K116" s="8">
        <v>4</v>
      </c>
    </row>
    <row r="117" spans="1:16" x14ac:dyDescent="0.6">
      <c r="A117" s="41">
        <v>42625</v>
      </c>
      <c r="B117" s="41">
        <v>42629</v>
      </c>
      <c r="C117" s="23" t="s">
        <v>131</v>
      </c>
      <c r="D117" s="23" t="s">
        <v>29</v>
      </c>
      <c r="E117" s="23" t="s">
        <v>30</v>
      </c>
      <c r="F117" s="29">
        <v>0</v>
      </c>
      <c r="G117" s="19">
        <v>0.25</v>
      </c>
      <c r="H117" s="7">
        <v>0</v>
      </c>
      <c r="I117" s="25">
        <f>(H117-G117)*K117*100</f>
        <v>-100</v>
      </c>
      <c r="J117" s="25">
        <f t="shared" si="13"/>
        <v>-100</v>
      </c>
      <c r="K117" s="8">
        <v>4</v>
      </c>
    </row>
    <row r="118" spans="1:16" x14ac:dyDescent="0.6">
      <c r="A118" s="41">
        <v>42622</v>
      </c>
      <c r="B118" s="41">
        <v>42633</v>
      </c>
      <c r="C118" s="23" t="s">
        <v>132</v>
      </c>
      <c r="D118" s="23" t="s">
        <v>29</v>
      </c>
      <c r="E118" s="23" t="s">
        <v>54</v>
      </c>
      <c r="F118" s="29">
        <v>0</v>
      </c>
      <c r="G118" s="19">
        <v>-0.5</v>
      </c>
      <c r="H118" s="31">
        <v>0.1</v>
      </c>
      <c r="I118" s="25">
        <f>(-H118-G118)*K118*100</f>
        <v>160</v>
      </c>
      <c r="J118" s="25">
        <f t="shared" si="13"/>
        <v>160</v>
      </c>
      <c r="K118" s="8">
        <v>4</v>
      </c>
    </row>
    <row r="119" spans="1:16" x14ac:dyDescent="0.6">
      <c r="A119" s="41">
        <v>42635</v>
      </c>
      <c r="B119" s="41">
        <v>42643</v>
      </c>
      <c r="C119" s="23" t="s">
        <v>133</v>
      </c>
      <c r="D119" s="23" t="s">
        <v>29</v>
      </c>
      <c r="E119" s="23" t="s">
        <v>54</v>
      </c>
      <c r="F119" s="29">
        <v>0</v>
      </c>
      <c r="G119" s="19">
        <v>-0.33</v>
      </c>
      <c r="H119" s="31">
        <v>0</v>
      </c>
      <c r="I119" s="25">
        <f>(-H119-G119)*K119*100</f>
        <v>132</v>
      </c>
      <c r="J119" s="25">
        <f t="shared" si="13"/>
        <v>132</v>
      </c>
      <c r="K119" s="23">
        <v>4</v>
      </c>
      <c r="L119" s="15"/>
      <c r="M119" s="15"/>
      <c r="N119" s="15"/>
    </row>
    <row r="120" spans="1:16" x14ac:dyDescent="0.6">
      <c r="A120" s="41">
        <v>42632</v>
      </c>
      <c r="B120" s="41">
        <v>42643</v>
      </c>
      <c r="C120" s="23" t="s">
        <v>134</v>
      </c>
      <c r="D120" s="23" t="s">
        <v>29</v>
      </c>
      <c r="E120" s="23" t="s">
        <v>54</v>
      </c>
      <c r="F120" s="29">
        <v>0</v>
      </c>
      <c r="G120" s="19">
        <v>-0.36</v>
      </c>
      <c r="H120" s="31">
        <v>0</v>
      </c>
      <c r="I120" s="25">
        <f>(-H120-G120)*K120*100</f>
        <v>719.99999999999989</v>
      </c>
      <c r="J120" s="25">
        <f t="shared" si="13"/>
        <v>719.99999999999989</v>
      </c>
      <c r="K120" s="23">
        <v>20</v>
      </c>
      <c r="L120" s="15"/>
    </row>
    <row r="121" spans="1:16" x14ac:dyDescent="0.6">
      <c r="A121" s="41">
        <v>42634</v>
      </c>
      <c r="B121" s="41">
        <v>42643</v>
      </c>
      <c r="C121" s="23" t="s">
        <v>135</v>
      </c>
      <c r="D121" s="23" t="s">
        <v>29</v>
      </c>
      <c r="E121" s="23" t="s">
        <v>54</v>
      </c>
      <c r="F121" s="29">
        <v>0</v>
      </c>
      <c r="G121" s="19">
        <v>-0.26</v>
      </c>
      <c r="H121" s="31">
        <v>0</v>
      </c>
      <c r="I121" s="25">
        <f>(-H121-G121)*K121*100</f>
        <v>104</v>
      </c>
      <c r="J121" s="25">
        <f t="shared" si="13"/>
        <v>104</v>
      </c>
      <c r="K121" s="23">
        <v>4</v>
      </c>
      <c r="L121" s="15"/>
      <c r="M121" s="15"/>
      <c r="N121" s="15"/>
      <c r="O121" s="15"/>
      <c r="P121" s="15"/>
    </row>
    <row r="122" spans="1:16" x14ac:dyDescent="0.6">
      <c r="A122" s="41">
        <v>42347</v>
      </c>
      <c r="B122" s="41">
        <v>42643</v>
      </c>
      <c r="C122" s="23" t="s">
        <v>136</v>
      </c>
      <c r="D122" s="23" t="s">
        <v>29</v>
      </c>
      <c r="E122" s="23" t="s">
        <v>30</v>
      </c>
      <c r="F122" s="29">
        <v>12.5</v>
      </c>
      <c r="G122" s="31">
        <v>13.38</v>
      </c>
      <c r="H122" s="31">
        <v>14</v>
      </c>
      <c r="I122" s="25">
        <f>(H122-G122)*K122</f>
        <v>247.99999999999969</v>
      </c>
      <c r="J122" s="25">
        <f t="shared" ref="J122:J125" si="14">I122</f>
        <v>247.99999999999969</v>
      </c>
      <c r="K122" s="8">
        <v>400</v>
      </c>
      <c r="L122" s="23"/>
    </row>
    <row r="123" spans="1:16" x14ac:dyDescent="0.6">
      <c r="A123" s="41">
        <v>42292</v>
      </c>
      <c r="B123" s="41">
        <v>42284</v>
      </c>
      <c r="C123" s="23" t="s">
        <v>82</v>
      </c>
      <c r="D123" s="23" t="s">
        <v>29</v>
      </c>
      <c r="E123" s="23" t="s">
        <v>30</v>
      </c>
      <c r="F123" s="29">
        <v>12.5</v>
      </c>
      <c r="G123" s="30">
        <v>14.05</v>
      </c>
      <c r="H123" s="31">
        <v>16.170000000000002</v>
      </c>
      <c r="I123" s="25">
        <f>(H123-G123)*K123</f>
        <v>848.00000000000045</v>
      </c>
      <c r="J123" s="25">
        <f t="shared" si="14"/>
        <v>848.00000000000045</v>
      </c>
      <c r="K123" s="23">
        <v>400</v>
      </c>
      <c r="L123" s="54"/>
    </row>
    <row r="124" spans="1:16" x14ac:dyDescent="0.6">
      <c r="A124" s="41">
        <v>42646</v>
      </c>
      <c r="B124" s="41">
        <v>42655</v>
      </c>
      <c r="C124" s="23" t="s">
        <v>137</v>
      </c>
      <c r="D124" s="23" t="s">
        <v>29</v>
      </c>
      <c r="E124" s="23" t="s">
        <v>54</v>
      </c>
      <c r="F124" s="29">
        <v>0</v>
      </c>
      <c r="G124" s="19">
        <v>-0.25</v>
      </c>
      <c r="H124" s="31">
        <v>0.09</v>
      </c>
      <c r="I124" s="25">
        <f>(-H124-G124)*K124*100</f>
        <v>320</v>
      </c>
      <c r="J124" s="25">
        <f t="shared" si="14"/>
        <v>320</v>
      </c>
      <c r="K124" s="23">
        <v>20</v>
      </c>
      <c r="L124" s="15"/>
    </row>
    <row r="125" spans="1:16" x14ac:dyDescent="0.6">
      <c r="A125" s="41">
        <v>42621</v>
      </c>
      <c r="B125" s="41">
        <v>42664</v>
      </c>
      <c r="C125" s="23" t="s">
        <v>141</v>
      </c>
      <c r="D125" s="23" t="s">
        <v>29</v>
      </c>
      <c r="E125" s="23" t="s">
        <v>30</v>
      </c>
      <c r="F125" s="29">
        <v>0.6</v>
      </c>
      <c r="G125" s="19">
        <v>1.39</v>
      </c>
      <c r="H125" s="31">
        <v>0</v>
      </c>
      <c r="I125" s="25">
        <f>(H125-G125)*K125*100</f>
        <v>-2779.9999999999995</v>
      </c>
      <c r="J125" s="25">
        <f t="shared" si="14"/>
        <v>-2779.9999999999995</v>
      </c>
      <c r="K125" s="23">
        <v>20</v>
      </c>
      <c r="L125" s="15"/>
    </row>
    <row r="126" spans="1:16" x14ac:dyDescent="0.6">
      <c r="A126" s="41">
        <v>42656</v>
      </c>
      <c r="B126" s="41">
        <v>42664</v>
      </c>
      <c r="C126" s="23" t="s">
        <v>142</v>
      </c>
      <c r="D126" s="23" t="s">
        <v>29</v>
      </c>
      <c r="E126" s="23" t="s">
        <v>54</v>
      </c>
      <c r="F126" s="29">
        <v>0</v>
      </c>
      <c r="G126" s="19">
        <v>-0.48</v>
      </c>
      <c r="H126" s="31">
        <v>0</v>
      </c>
      <c r="I126" s="25">
        <f>(-H126-G126)*K126*100</f>
        <v>192</v>
      </c>
      <c r="J126" s="25">
        <f t="shared" ref="J126:J131" si="15">I126</f>
        <v>192</v>
      </c>
      <c r="K126" s="23">
        <v>4</v>
      </c>
      <c r="L126" s="15"/>
      <c r="M126" s="15"/>
      <c r="N126" s="15"/>
    </row>
    <row r="127" spans="1:16" x14ac:dyDescent="0.6">
      <c r="A127" s="41">
        <v>42649</v>
      </c>
      <c r="B127" s="41">
        <v>42667</v>
      </c>
      <c r="C127" s="23" t="s">
        <v>138</v>
      </c>
      <c r="D127" s="23" t="s">
        <v>29</v>
      </c>
      <c r="E127" s="23" t="s">
        <v>30</v>
      </c>
      <c r="F127" s="29">
        <v>0.6</v>
      </c>
      <c r="G127" s="19">
        <v>1.3</v>
      </c>
      <c r="H127" s="31">
        <v>2.25</v>
      </c>
      <c r="I127" s="25">
        <f>(H127-G127)*K127*100</f>
        <v>1425</v>
      </c>
      <c r="J127" s="25">
        <f t="shared" si="15"/>
        <v>1425</v>
      </c>
      <c r="K127" s="23">
        <v>15</v>
      </c>
      <c r="L127" s="15"/>
    </row>
    <row r="128" spans="1:16" x14ac:dyDescent="0.6">
      <c r="A128" s="41">
        <v>42649</v>
      </c>
      <c r="B128" s="41">
        <v>42667</v>
      </c>
      <c r="C128" s="23" t="s">
        <v>139</v>
      </c>
      <c r="D128" s="23" t="s">
        <v>29</v>
      </c>
      <c r="E128" s="23" t="s">
        <v>54</v>
      </c>
      <c r="F128" s="29">
        <v>0</v>
      </c>
      <c r="G128" s="19">
        <v>-0.25</v>
      </c>
      <c r="H128" s="31">
        <v>0.6</v>
      </c>
      <c r="I128" s="25">
        <f>(-H128-G128)*K128*100</f>
        <v>-525</v>
      </c>
      <c r="J128" s="25">
        <f t="shared" si="15"/>
        <v>-525</v>
      </c>
      <c r="K128" s="23">
        <v>15</v>
      </c>
      <c r="L128" s="15"/>
    </row>
    <row r="129" spans="1:139" x14ac:dyDescent="0.6">
      <c r="A129" s="41">
        <v>42689</v>
      </c>
      <c r="B129" s="41">
        <v>42697</v>
      </c>
      <c r="C129" s="23" t="s">
        <v>143</v>
      </c>
      <c r="D129" s="23" t="s">
        <v>29</v>
      </c>
      <c r="E129" s="23" t="s">
        <v>30</v>
      </c>
      <c r="F129" s="29">
        <v>1</v>
      </c>
      <c r="G129" s="19">
        <v>1.65</v>
      </c>
      <c r="H129" s="31">
        <v>2.1</v>
      </c>
      <c r="I129" s="25">
        <f>(H129-G129)*K129*100</f>
        <v>450.00000000000017</v>
      </c>
      <c r="J129" s="25">
        <f t="shared" si="15"/>
        <v>450.00000000000017</v>
      </c>
      <c r="K129" s="23">
        <v>10</v>
      </c>
      <c r="L129" s="15"/>
      <c r="M129" s="15"/>
      <c r="N129" s="15"/>
      <c r="O129" s="15"/>
      <c r="P129" s="15"/>
      <c r="Q129" s="15"/>
      <c r="R129" s="15"/>
      <c r="S129" s="15"/>
      <c r="T129" s="15"/>
      <c r="U129" s="15"/>
      <c r="V129" s="15"/>
      <c r="W129" s="15"/>
      <c r="X129" s="15"/>
      <c r="Y129" s="15"/>
      <c r="Z129" s="15"/>
      <c r="AA129" s="15"/>
      <c r="AB129" s="23"/>
      <c r="AC129" s="23"/>
    </row>
    <row r="130" spans="1:139" x14ac:dyDescent="0.6">
      <c r="A130" s="41">
        <v>42689</v>
      </c>
      <c r="B130" s="41">
        <v>42697</v>
      </c>
      <c r="C130" s="23" t="s">
        <v>144</v>
      </c>
      <c r="D130" s="23" t="s">
        <v>29</v>
      </c>
      <c r="E130" s="23" t="s">
        <v>54</v>
      </c>
      <c r="F130" s="29">
        <v>0</v>
      </c>
      <c r="G130" s="19">
        <v>-0.4</v>
      </c>
      <c r="H130" s="31">
        <v>0.4</v>
      </c>
      <c r="I130" s="25">
        <f>(-H130-G130)*K130*100</f>
        <v>0</v>
      </c>
      <c r="J130" s="25">
        <f t="shared" si="15"/>
        <v>0</v>
      </c>
      <c r="K130" s="23">
        <v>10</v>
      </c>
      <c r="L130" s="15"/>
      <c r="M130" s="15"/>
      <c r="N130" s="15"/>
      <c r="O130" s="15"/>
      <c r="P130" s="15"/>
      <c r="Q130" s="15"/>
      <c r="R130" s="15"/>
      <c r="S130" s="15"/>
      <c r="T130" s="15"/>
      <c r="U130" s="15"/>
      <c r="V130" s="15"/>
      <c r="W130" s="15"/>
      <c r="X130" s="15"/>
      <c r="Y130" s="15"/>
      <c r="Z130" s="15"/>
      <c r="AA130" s="15"/>
      <c r="AB130" s="15"/>
      <c r="AC130" s="15"/>
    </row>
    <row r="131" spans="1:139" x14ac:dyDescent="0.6">
      <c r="A131" s="41">
        <v>42690</v>
      </c>
      <c r="B131" s="41">
        <v>42699</v>
      </c>
      <c r="C131" s="23" t="s">
        <v>145</v>
      </c>
      <c r="D131" s="23" t="s">
        <v>29</v>
      </c>
      <c r="E131" s="23" t="s">
        <v>54</v>
      </c>
      <c r="F131" s="29">
        <v>0</v>
      </c>
      <c r="G131" s="19">
        <v>-0.28000000000000003</v>
      </c>
      <c r="H131" s="31">
        <v>0</v>
      </c>
      <c r="I131" s="25">
        <f>(-H131-G131)*K131*100</f>
        <v>140</v>
      </c>
      <c r="J131" s="25">
        <f t="shared" si="15"/>
        <v>140</v>
      </c>
      <c r="K131" s="23">
        <v>5</v>
      </c>
      <c r="L131" s="15"/>
      <c r="M131" s="15"/>
      <c r="N131" s="15"/>
      <c r="O131" s="15"/>
      <c r="P131" s="15"/>
      <c r="Q131" s="15"/>
      <c r="R131" s="15"/>
      <c r="S131" s="15"/>
      <c r="T131" s="15"/>
      <c r="U131" s="15"/>
      <c r="V131" s="15"/>
      <c r="W131" s="15"/>
      <c r="X131" s="15"/>
      <c r="Y131" s="15"/>
      <c r="Z131" s="15"/>
      <c r="AA131" s="15"/>
      <c r="AB131" s="15"/>
      <c r="AC131" s="15"/>
      <c r="AD131" s="15"/>
      <c r="AE131" s="15"/>
      <c r="AF131" s="15"/>
      <c r="AG131" s="15"/>
      <c r="AH131" s="15"/>
      <c r="AI131" s="15"/>
    </row>
    <row r="132" spans="1:139" x14ac:dyDescent="0.6">
      <c r="A132" s="41">
        <v>42691</v>
      </c>
      <c r="B132" s="41">
        <v>42699</v>
      </c>
      <c r="C132" s="23" t="s">
        <v>146</v>
      </c>
      <c r="D132" s="23" t="s">
        <v>29</v>
      </c>
      <c r="E132" s="23" t="s">
        <v>54</v>
      </c>
      <c r="F132" s="7">
        <v>0</v>
      </c>
      <c r="G132" s="19">
        <v>-0.3</v>
      </c>
      <c r="H132" s="55">
        <v>0</v>
      </c>
      <c r="I132" s="25">
        <f>(-H132-G132)*K132*100</f>
        <v>179.99999999999997</v>
      </c>
      <c r="J132" s="25">
        <f t="shared" ref="J132:J133" si="16">I132</f>
        <v>179.99999999999997</v>
      </c>
      <c r="K132" s="8">
        <v>6</v>
      </c>
      <c r="M132" s="15"/>
    </row>
    <row r="133" spans="1:139" x14ac:dyDescent="0.6">
      <c r="A133" s="41">
        <v>42584</v>
      </c>
      <c r="B133" s="41">
        <v>42699</v>
      </c>
      <c r="C133" s="23" t="s">
        <v>124</v>
      </c>
      <c r="D133" s="23" t="s">
        <v>29</v>
      </c>
      <c r="E133" s="23" t="s">
        <v>30</v>
      </c>
      <c r="F133" s="29">
        <v>10.5</v>
      </c>
      <c r="G133" s="19">
        <v>12.45</v>
      </c>
      <c r="H133" s="31">
        <v>14</v>
      </c>
      <c r="I133" s="25">
        <f>(H133-G133)*K133</f>
        <v>930.00000000000045</v>
      </c>
      <c r="J133" s="25">
        <f t="shared" si="16"/>
        <v>930.00000000000045</v>
      </c>
      <c r="K133" s="8">
        <v>600</v>
      </c>
      <c r="L133" s="15"/>
      <c r="M133" s="15"/>
      <c r="N133" s="15"/>
    </row>
    <row r="134" spans="1:139" x14ac:dyDescent="0.6">
      <c r="A134" s="41">
        <v>42712</v>
      </c>
      <c r="B134" s="41">
        <v>42720</v>
      </c>
      <c r="C134" s="23" t="s">
        <v>147</v>
      </c>
      <c r="D134" s="23" t="s">
        <v>29</v>
      </c>
      <c r="E134" s="23" t="s">
        <v>54</v>
      </c>
      <c r="F134" s="7">
        <v>0</v>
      </c>
      <c r="G134" s="19">
        <v>-0.4</v>
      </c>
      <c r="H134" s="31">
        <v>0</v>
      </c>
      <c r="I134" s="25">
        <f>(-H134-G134)*K134*100</f>
        <v>200</v>
      </c>
      <c r="J134" s="25">
        <f t="shared" ref="J134:J139" si="17">I134</f>
        <v>200</v>
      </c>
      <c r="K134" s="23">
        <v>5</v>
      </c>
    </row>
    <row r="135" spans="1:139" x14ac:dyDescent="0.6">
      <c r="A135" s="41">
        <v>42716</v>
      </c>
      <c r="B135" s="41">
        <v>42720</v>
      </c>
      <c r="C135" s="23" t="s">
        <v>149</v>
      </c>
      <c r="D135" s="23" t="s">
        <v>29</v>
      </c>
      <c r="E135" s="23" t="s">
        <v>54</v>
      </c>
      <c r="F135" s="29">
        <v>0</v>
      </c>
      <c r="G135" s="19">
        <v>-0.24</v>
      </c>
      <c r="H135" s="31">
        <v>0</v>
      </c>
      <c r="I135" s="25">
        <f>(-H135-G135)*K135*100</f>
        <v>120</v>
      </c>
      <c r="J135" s="25">
        <f t="shared" si="17"/>
        <v>120</v>
      </c>
      <c r="K135" s="23">
        <v>5</v>
      </c>
      <c r="L135" s="15"/>
      <c r="M135" s="15"/>
      <c r="N135" s="15"/>
      <c r="O135" s="15"/>
      <c r="P135" s="15"/>
      <c r="Q135" s="15"/>
      <c r="R135" s="15"/>
      <c r="S135" s="15"/>
      <c r="T135" s="15"/>
    </row>
    <row r="136" spans="1:139" x14ac:dyDescent="0.6">
      <c r="A136" s="41">
        <v>42723</v>
      </c>
      <c r="B136" s="41">
        <v>42727</v>
      </c>
      <c r="C136" s="23" t="s">
        <v>150</v>
      </c>
      <c r="D136" s="23" t="s">
        <v>29</v>
      </c>
      <c r="E136" s="23" t="s">
        <v>54</v>
      </c>
      <c r="F136" s="29">
        <v>0</v>
      </c>
      <c r="G136" s="19">
        <v>-0.25</v>
      </c>
      <c r="H136" s="31">
        <v>0</v>
      </c>
      <c r="I136" s="25">
        <f>(-H136-G136)*K136*100</f>
        <v>125</v>
      </c>
      <c r="J136" s="25">
        <f t="shared" si="17"/>
        <v>125</v>
      </c>
      <c r="K136" s="23">
        <v>5</v>
      </c>
      <c r="L136" s="15"/>
      <c r="M136" s="15"/>
      <c r="N136" s="15"/>
      <c r="O136" s="15"/>
      <c r="P136" s="15"/>
      <c r="Q136" s="15"/>
      <c r="R136" s="15"/>
      <c r="S136" s="15"/>
      <c r="T136" s="15"/>
      <c r="U136" s="15"/>
      <c r="V136" s="15"/>
      <c r="W136" s="15"/>
      <c r="X136" s="15"/>
      <c r="Y136" s="15"/>
    </row>
    <row r="137" spans="1:139" x14ac:dyDescent="0.6">
      <c r="A137" s="41">
        <v>42746</v>
      </c>
      <c r="B137" s="41">
        <v>42753</v>
      </c>
      <c r="C137" s="23" t="s">
        <v>152</v>
      </c>
      <c r="D137" s="23" t="s">
        <v>29</v>
      </c>
      <c r="E137" s="23" t="s">
        <v>54</v>
      </c>
      <c r="F137" s="29">
        <v>0</v>
      </c>
      <c r="G137" s="19">
        <v>-0.2</v>
      </c>
      <c r="H137" s="31">
        <v>0.08</v>
      </c>
      <c r="I137" s="25">
        <f>(-H137-G137)*K137*100</f>
        <v>60.000000000000007</v>
      </c>
      <c r="J137" s="25">
        <f t="shared" si="17"/>
        <v>60.000000000000007</v>
      </c>
      <c r="K137" s="23">
        <v>5</v>
      </c>
      <c r="L137" s="15"/>
      <c r="M137" s="15"/>
      <c r="N137" s="15"/>
      <c r="O137" s="15"/>
      <c r="P137" s="15"/>
      <c r="Q137" s="15"/>
      <c r="R137" s="15"/>
    </row>
    <row r="138" spans="1:139" x14ac:dyDescent="0.6">
      <c r="A138" s="41">
        <v>42716</v>
      </c>
      <c r="B138" s="41">
        <v>42755</v>
      </c>
      <c r="C138" s="23" t="s">
        <v>148</v>
      </c>
      <c r="D138" s="23" t="s">
        <v>29</v>
      </c>
      <c r="E138" s="23" t="s">
        <v>30</v>
      </c>
      <c r="F138" s="29">
        <v>14</v>
      </c>
      <c r="G138" s="19">
        <v>15.16</v>
      </c>
      <c r="H138" s="31">
        <v>16</v>
      </c>
      <c r="I138" s="25">
        <f>(H138-G138)*K138</f>
        <v>419.99999999999994</v>
      </c>
      <c r="J138" s="25">
        <f t="shared" si="17"/>
        <v>419.99999999999994</v>
      </c>
      <c r="K138" s="23">
        <v>500</v>
      </c>
      <c r="L138" s="15"/>
      <c r="M138" s="15"/>
      <c r="N138" s="15"/>
    </row>
    <row r="139" spans="1:139" x14ac:dyDescent="0.6">
      <c r="A139" s="41">
        <v>42746</v>
      </c>
      <c r="B139" s="41">
        <v>42755</v>
      </c>
      <c r="C139" s="23" t="s">
        <v>151</v>
      </c>
      <c r="D139" s="23" t="s">
        <v>29</v>
      </c>
      <c r="E139" s="23" t="s">
        <v>54</v>
      </c>
      <c r="F139" s="29">
        <v>0</v>
      </c>
      <c r="G139" s="19">
        <v>-0.26</v>
      </c>
      <c r="H139" s="31">
        <v>0</v>
      </c>
      <c r="I139" s="25">
        <f>(-H139-G139)*K139*100</f>
        <v>130</v>
      </c>
      <c r="J139" s="25">
        <f t="shared" si="17"/>
        <v>130</v>
      </c>
      <c r="K139" s="23">
        <v>5</v>
      </c>
      <c r="L139" s="15"/>
      <c r="M139" s="15"/>
      <c r="N139" s="15"/>
    </row>
    <row r="140" spans="1:139" x14ac:dyDescent="0.6">
      <c r="A140" s="41">
        <v>42753</v>
      </c>
      <c r="B140" s="41">
        <v>42769</v>
      </c>
      <c r="C140" s="23" t="s">
        <v>153</v>
      </c>
      <c r="D140" s="23" t="s">
        <v>29</v>
      </c>
      <c r="E140" s="23" t="s">
        <v>54</v>
      </c>
      <c r="F140" s="29">
        <v>0</v>
      </c>
      <c r="G140" s="19">
        <v>-0.7</v>
      </c>
      <c r="H140" s="31">
        <v>0</v>
      </c>
      <c r="I140" s="25">
        <f>(-H140-G140)*K140*100</f>
        <v>350</v>
      </c>
      <c r="J140" s="25">
        <f>I140</f>
        <v>350</v>
      </c>
      <c r="K140" s="23">
        <v>5</v>
      </c>
      <c r="L140" s="15"/>
      <c r="M140" s="15"/>
      <c r="N140" s="15"/>
      <c r="O140" s="15"/>
      <c r="P140" s="15"/>
      <c r="Q140" s="15"/>
      <c r="R140" s="15"/>
      <c r="S140" s="15"/>
      <c r="T140" s="15"/>
      <c r="U140" s="15"/>
      <c r="V140" s="15"/>
      <c r="W140" s="15"/>
      <c r="X140" s="15"/>
      <c r="Y140" s="15"/>
      <c r="Z140" s="15"/>
      <c r="AA140" s="15"/>
      <c r="AB140" s="15"/>
      <c r="AC140" s="15"/>
    </row>
    <row r="141" spans="1:139" x14ac:dyDescent="0.6">
      <c r="A141" s="41">
        <v>42773</v>
      </c>
      <c r="B141" s="41">
        <v>42780</v>
      </c>
      <c r="C141" s="23" t="s">
        <v>154</v>
      </c>
      <c r="D141" s="23" t="s">
        <v>29</v>
      </c>
      <c r="E141" s="23" t="s">
        <v>30</v>
      </c>
      <c r="F141" s="29">
        <v>1.5</v>
      </c>
      <c r="G141" s="19">
        <v>2.4700000000000002</v>
      </c>
      <c r="H141" s="31">
        <v>3.7</v>
      </c>
      <c r="I141" s="25">
        <f>(H141-G141)*K141*100</f>
        <v>984</v>
      </c>
      <c r="J141" s="25">
        <f>I141</f>
        <v>984</v>
      </c>
      <c r="K141" s="23">
        <v>8</v>
      </c>
      <c r="L141" s="15"/>
      <c r="M141" s="15"/>
    </row>
    <row r="142" spans="1:139" x14ac:dyDescent="0.6">
      <c r="A142" s="41">
        <v>42773</v>
      </c>
      <c r="B142" s="41">
        <v>42780</v>
      </c>
      <c r="C142" s="23" t="s">
        <v>155</v>
      </c>
      <c r="D142" s="23" t="s">
        <v>29</v>
      </c>
      <c r="E142" s="23" t="s">
        <v>54</v>
      </c>
      <c r="F142" s="29">
        <v>0</v>
      </c>
      <c r="G142" s="19">
        <v>-0.71</v>
      </c>
      <c r="H142" s="31">
        <v>1.2</v>
      </c>
      <c r="I142" s="25">
        <f>(-H142-G142)*K142*100</f>
        <v>-392</v>
      </c>
      <c r="J142" s="25">
        <f>I142</f>
        <v>-392</v>
      </c>
      <c r="K142" s="23">
        <v>8</v>
      </c>
      <c r="L142" s="15"/>
      <c r="M142" s="15"/>
    </row>
    <row r="143" spans="1:139" x14ac:dyDescent="0.6">
      <c r="A143" s="41">
        <v>42801</v>
      </c>
      <c r="B143" s="41">
        <v>42807</v>
      </c>
      <c r="C143" s="23" t="s">
        <v>158</v>
      </c>
      <c r="D143" s="23" t="s">
        <v>29</v>
      </c>
      <c r="E143" s="23" t="s">
        <v>30</v>
      </c>
      <c r="F143" s="29">
        <v>0.9</v>
      </c>
      <c r="G143" s="19">
        <v>1.92</v>
      </c>
      <c r="H143" s="31">
        <v>3.05</v>
      </c>
      <c r="I143" s="25">
        <f>(H143-G143)*K143*100</f>
        <v>565</v>
      </c>
      <c r="J143" s="25">
        <f t="shared" ref="J143:J156" si="18">I143</f>
        <v>565</v>
      </c>
      <c r="K143" s="23">
        <v>5</v>
      </c>
      <c r="L143" s="15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  <c r="BO143" s="4"/>
      <c r="BP143" s="4"/>
      <c r="BQ143" s="4"/>
      <c r="BR143" s="4"/>
      <c r="BS143" s="4"/>
      <c r="BT143" s="4"/>
      <c r="BU143" s="4"/>
      <c r="BV143" s="4"/>
      <c r="BW143" s="4"/>
      <c r="BX143" s="4"/>
      <c r="BY143" s="4"/>
      <c r="BZ143" s="4"/>
      <c r="CA143" s="4"/>
      <c r="CB143" s="4"/>
      <c r="CC143" s="4"/>
      <c r="CD143" s="4"/>
      <c r="CE143" s="4"/>
      <c r="CF143" s="4"/>
      <c r="CG143" s="4"/>
      <c r="CH143" s="4"/>
      <c r="CI143" s="4"/>
      <c r="CJ143" s="4"/>
      <c r="CK143" s="4"/>
      <c r="CL143" s="4"/>
      <c r="CM143" s="4"/>
      <c r="CN143" s="4"/>
      <c r="CO143" s="4"/>
      <c r="CP143" s="4"/>
      <c r="CQ143" s="4"/>
      <c r="CR143" s="4"/>
      <c r="CS143" s="4"/>
      <c r="CT143" s="4"/>
      <c r="CU143" s="4"/>
      <c r="CV143" s="4"/>
      <c r="CW143" s="4"/>
      <c r="CX143" s="4"/>
      <c r="CY143" s="4"/>
      <c r="CZ143" s="4"/>
      <c r="DA143" s="4"/>
      <c r="DB143" s="4"/>
      <c r="DC143" s="4"/>
      <c r="DD143" s="4"/>
      <c r="DE143" s="4"/>
      <c r="DF143" s="4"/>
      <c r="DG143" s="4"/>
      <c r="DH143" s="4"/>
      <c r="DI143" s="4"/>
      <c r="DJ143" s="4"/>
      <c r="DK143" s="4"/>
      <c r="DL143" s="4"/>
      <c r="DM143" s="4"/>
      <c r="DN143" s="4"/>
      <c r="DO143" s="4"/>
      <c r="DP143" s="4"/>
      <c r="DQ143" s="4"/>
      <c r="DR143" s="4"/>
      <c r="DS143" s="4"/>
      <c r="DT143" s="4"/>
      <c r="DU143" s="4"/>
      <c r="DV143" s="4"/>
      <c r="DW143" s="4"/>
      <c r="DX143" s="4"/>
      <c r="DY143" s="4"/>
      <c r="DZ143" s="4"/>
      <c r="EA143" s="4"/>
      <c r="EB143" s="4"/>
      <c r="EC143" s="4"/>
      <c r="ED143" s="4"/>
      <c r="EE143" s="4"/>
      <c r="EF143" s="4"/>
      <c r="EG143" s="4"/>
      <c r="EH143" s="4"/>
      <c r="EI143" s="4"/>
    </row>
    <row r="144" spans="1:139" x14ac:dyDescent="0.6">
      <c r="A144" s="41">
        <v>42801</v>
      </c>
      <c r="B144" s="41">
        <v>42807</v>
      </c>
      <c r="C144" s="23" t="s">
        <v>159</v>
      </c>
      <c r="D144" s="23" t="s">
        <v>29</v>
      </c>
      <c r="E144" s="23" t="s">
        <v>54</v>
      </c>
      <c r="F144" s="29">
        <v>-0.25</v>
      </c>
      <c r="G144" s="19">
        <v>-0.5</v>
      </c>
      <c r="H144" s="31">
        <v>0.89</v>
      </c>
      <c r="I144" s="25">
        <f>(-H144-G144)*K144*100</f>
        <v>-195.00000000000003</v>
      </c>
      <c r="J144" s="25">
        <f t="shared" si="18"/>
        <v>-195.00000000000003</v>
      </c>
      <c r="K144" s="23">
        <v>5</v>
      </c>
      <c r="L144" s="15"/>
      <c r="Z144" s="4"/>
      <c r="AA144" s="4"/>
      <c r="AB144" s="4"/>
      <c r="AC144" s="4"/>
    </row>
    <row r="145" spans="1:144" x14ac:dyDescent="0.6">
      <c r="A145" s="41">
        <v>42797</v>
      </c>
      <c r="B145" s="41">
        <v>42816</v>
      </c>
      <c r="C145" s="23" t="s">
        <v>157</v>
      </c>
      <c r="D145" s="23" t="s">
        <v>29</v>
      </c>
      <c r="E145" s="23" t="s">
        <v>54</v>
      </c>
      <c r="F145" s="29">
        <v>-0.9</v>
      </c>
      <c r="G145" s="19">
        <v>-1.85</v>
      </c>
      <c r="H145" s="31">
        <v>1.2</v>
      </c>
      <c r="I145" s="25">
        <f>(-H145-G145)*K145*100</f>
        <v>390.00000000000006</v>
      </c>
      <c r="J145" s="25">
        <f t="shared" si="18"/>
        <v>390.00000000000006</v>
      </c>
      <c r="K145" s="23">
        <v>6</v>
      </c>
      <c r="L145" s="15"/>
      <c r="M145" s="15"/>
      <c r="N145" s="15"/>
      <c r="O145" s="15"/>
      <c r="P145" s="15"/>
      <c r="Q145" s="15"/>
      <c r="R145" s="15"/>
      <c r="S145" s="15"/>
      <c r="Y145" s="4"/>
    </row>
    <row r="146" spans="1:144" x14ac:dyDescent="0.6">
      <c r="A146" s="41">
        <v>42797</v>
      </c>
      <c r="B146" s="56">
        <v>42818</v>
      </c>
      <c r="C146" s="23" t="s">
        <v>156</v>
      </c>
      <c r="D146" s="23" t="s">
        <v>29</v>
      </c>
      <c r="E146" s="23" t="s">
        <v>30</v>
      </c>
      <c r="F146" s="29">
        <v>2.5</v>
      </c>
      <c r="G146" s="19">
        <v>4.45</v>
      </c>
      <c r="H146" s="31">
        <v>5.6</v>
      </c>
      <c r="I146" s="25">
        <f>(H146-G146)*K146*100</f>
        <v>689.99999999999966</v>
      </c>
      <c r="J146" s="25">
        <f t="shared" si="18"/>
        <v>689.99999999999966</v>
      </c>
      <c r="K146" s="23">
        <v>6</v>
      </c>
      <c r="L146" s="15"/>
    </row>
    <row r="147" spans="1:144" x14ac:dyDescent="0.6">
      <c r="A147" s="41">
        <v>42816</v>
      </c>
      <c r="B147" s="56">
        <v>42818</v>
      </c>
      <c r="C147" s="23" t="s">
        <v>160</v>
      </c>
      <c r="D147" s="23" t="s">
        <v>29</v>
      </c>
      <c r="E147" s="23" t="s">
        <v>54</v>
      </c>
      <c r="F147" s="29">
        <v>-0.35</v>
      </c>
      <c r="G147" s="19">
        <v>-0.7</v>
      </c>
      <c r="H147" s="31">
        <v>1.05</v>
      </c>
      <c r="I147" s="25">
        <f>(-H147-G147)*K147*100</f>
        <v>-210.00000000000006</v>
      </c>
      <c r="J147" s="25">
        <f t="shared" si="18"/>
        <v>-210.00000000000006</v>
      </c>
      <c r="K147" s="23">
        <v>6</v>
      </c>
      <c r="L147" s="15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</row>
    <row r="148" spans="1:144" x14ac:dyDescent="0.6">
      <c r="A148" s="41">
        <v>42822</v>
      </c>
      <c r="B148" s="41">
        <v>43052</v>
      </c>
      <c r="C148" s="23" t="s">
        <v>161</v>
      </c>
      <c r="D148" s="23" t="s">
        <v>29</v>
      </c>
      <c r="E148" s="23" t="s">
        <v>30</v>
      </c>
      <c r="F148" s="29">
        <v>10.8</v>
      </c>
      <c r="G148" s="19">
        <v>11.3</v>
      </c>
      <c r="H148" s="31">
        <v>11.7</v>
      </c>
      <c r="I148" s="25">
        <f>(H148-G148)*K148</f>
        <v>199.99999999999929</v>
      </c>
      <c r="J148" s="25">
        <f t="shared" si="18"/>
        <v>199.99999999999929</v>
      </c>
      <c r="K148" s="23">
        <v>500</v>
      </c>
      <c r="L148" s="15"/>
      <c r="M148" s="15"/>
      <c r="N148" s="15"/>
      <c r="O148" s="15"/>
      <c r="P148" s="15"/>
      <c r="Q148" s="15"/>
      <c r="R148" s="15"/>
      <c r="S148" s="15"/>
      <c r="T148" s="15"/>
      <c r="U148" s="15"/>
      <c r="V148" s="15"/>
      <c r="W148" s="15"/>
      <c r="X148" s="15"/>
      <c r="EJ148" s="4"/>
      <c r="EK148" s="4"/>
      <c r="EL148" s="4"/>
      <c r="EM148" s="4"/>
      <c r="EN148" s="4"/>
    </row>
    <row r="149" spans="1:144" x14ac:dyDescent="0.6">
      <c r="A149" s="41">
        <v>42843</v>
      </c>
      <c r="B149" s="41">
        <v>42846</v>
      </c>
      <c r="C149" s="23" t="s">
        <v>163</v>
      </c>
      <c r="D149" s="23" t="s">
        <v>29</v>
      </c>
      <c r="E149" s="23" t="s">
        <v>54</v>
      </c>
      <c r="F149" s="29">
        <v>0</v>
      </c>
      <c r="G149" s="19">
        <v>-0.2</v>
      </c>
      <c r="H149" s="31">
        <v>0</v>
      </c>
      <c r="I149" s="25">
        <f>(-H149-G149)*K149*100</f>
        <v>60.000000000000007</v>
      </c>
      <c r="J149" s="25">
        <f t="shared" si="18"/>
        <v>60.000000000000007</v>
      </c>
      <c r="K149" s="23">
        <v>3</v>
      </c>
      <c r="L149" s="15"/>
      <c r="M149" s="15"/>
      <c r="N149" s="15"/>
      <c r="O149" s="15"/>
      <c r="P149" s="15"/>
      <c r="Q149" s="15"/>
      <c r="R149" s="15"/>
      <c r="S149" s="15"/>
      <c r="T149" s="15"/>
      <c r="U149" s="15"/>
      <c r="V149" s="15"/>
    </row>
    <row r="150" spans="1:144" x14ac:dyDescent="0.6">
      <c r="A150" s="41">
        <v>42843</v>
      </c>
      <c r="B150" s="41">
        <v>42853</v>
      </c>
      <c r="C150" s="23" t="s">
        <v>162</v>
      </c>
      <c r="D150" s="23" t="s">
        <v>29</v>
      </c>
      <c r="E150" s="23" t="s">
        <v>30</v>
      </c>
      <c r="F150" s="29">
        <v>19.7</v>
      </c>
      <c r="G150" s="19">
        <v>20.49</v>
      </c>
      <c r="H150" s="31">
        <v>21.5</v>
      </c>
      <c r="I150" s="25">
        <f>(H150-G150)*K150</f>
        <v>303.00000000000045</v>
      </c>
      <c r="J150" s="25">
        <f t="shared" si="18"/>
        <v>303.00000000000045</v>
      </c>
      <c r="K150" s="23">
        <v>300</v>
      </c>
      <c r="L150" s="15"/>
      <c r="M150" s="15"/>
      <c r="N150" s="15"/>
      <c r="O150" s="15"/>
      <c r="P150" s="15"/>
      <c r="Q150" s="15"/>
    </row>
    <row r="151" spans="1:144" x14ac:dyDescent="0.6">
      <c r="A151" s="41">
        <v>42849</v>
      </c>
      <c r="B151" s="41">
        <v>42853</v>
      </c>
      <c r="C151" s="23" t="s">
        <v>164</v>
      </c>
      <c r="D151" s="23" t="s">
        <v>29</v>
      </c>
      <c r="E151" s="23" t="s">
        <v>54</v>
      </c>
      <c r="F151" s="29">
        <v>0</v>
      </c>
      <c r="G151" s="19">
        <v>-0.5</v>
      </c>
      <c r="H151" s="31">
        <v>0</v>
      </c>
      <c r="I151" s="25">
        <f>(-H151-G151)*K151*100</f>
        <v>150</v>
      </c>
      <c r="J151" s="25">
        <f t="shared" si="18"/>
        <v>150</v>
      </c>
      <c r="K151" s="23">
        <v>3</v>
      </c>
      <c r="L151" s="15"/>
      <c r="M151" s="15"/>
      <c r="N151" s="15"/>
      <c r="O151" s="15"/>
      <c r="P151" s="15"/>
      <c r="Q151" s="15"/>
    </row>
    <row r="152" spans="1:144" x14ac:dyDescent="0.6">
      <c r="A152" s="41">
        <v>42690</v>
      </c>
      <c r="B152" s="41">
        <v>42867</v>
      </c>
      <c r="C152" s="23" t="s">
        <v>167</v>
      </c>
      <c r="D152" s="23" t="s">
        <v>29</v>
      </c>
      <c r="E152" s="23" t="s">
        <v>30</v>
      </c>
      <c r="F152" s="29">
        <v>12.5</v>
      </c>
      <c r="G152" s="19">
        <v>13.65</v>
      </c>
      <c r="H152" s="31">
        <v>14.5</v>
      </c>
      <c r="I152" s="25">
        <f>(H152-G152)*K152</f>
        <v>424.99999999999983</v>
      </c>
      <c r="J152" s="25">
        <f t="shared" si="18"/>
        <v>424.99999999999983</v>
      </c>
      <c r="K152" s="23">
        <v>500</v>
      </c>
      <c r="L152" s="15"/>
    </row>
    <row r="153" spans="1:144" x14ac:dyDescent="0.6">
      <c r="A153" s="41">
        <v>42863</v>
      </c>
      <c r="B153" s="41">
        <v>42867</v>
      </c>
      <c r="C153" s="23" t="s">
        <v>165</v>
      </c>
      <c r="D153" s="23" t="s">
        <v>29</v>
      </c>
      <c r="E153" s="23" t="s">
        <v>54</v>
      </c>
      <c r="F153" s="29">
        <v>0</v>
      </c>
      <c r="G153" s="19">
        <v>-0.31</v>
      </c>
      <c r="H153" s="31">
        <v>0</v>
      </c>
      <c r="I153" s="25">
        <f>(-H153-G153)*K153*100</f>
        <v>155</v>
      </c>
      <c r="J153" s="25">
        <f t="shared" si="18"/>
        <v>155</v>
      </c>
      <c r="K153" s="23">
        <v>5</v>
      </c>
      <c r="L153" s="15"/>
    </row>
    <row r="154" spans="1:144" x14ac:dyDescent="0.6">
      <c r="A154" s="41">
        <v>42873</v>
      </c>
      <c r="B154" s="56">
        <v>42881</v>
      </c>
      <c r="C154" s="23" t="s">
        <v>170</v>
      </c>
      <c r="D154" s="23" t="s">
        <v>29</v>
      </c>
      <c r="E154" s="23" t="s">
        <v>54</v>
      </c>
      <c r="F154" s="29">
        <v>0</v>
      </c>
      <c r="G154" s="19">
        <v>-0.23</v>
      </c>
      <c r="H154" s="31">
        <v>0</v>
      </c>
      <c r="I154" s="25">
        <f>(-H154-G154)*K154*100</f>
        <v>92</v>
      </c>
      <c r="J154" s="25">
        <f t="shared" si="18"/>
        <v>92</v>
      </c>
      <c r="K154" s="23">
        <v>4</v>
      </c>
    </row>
    <row r="155" spans="1:144" x14ac:dyDescent="0.6">
      <c r="A155" s="41">
        <v>42873</v>
      </c>
      <c r="B155" s="56">
        <v>42881</v>
      </c>
      <c r="C155" s="23" t="s">
        <v>168</v>
      </c>
      <c r="D155" s="23" t="s">
        <v>29</v>
      </c>
      <c r="E155" s="23" t="s">
        <v>54</v>
      </c>
      <c r="F155" s="29">
        <v>0</v>
      </c>
      <c r="G155" s="19">
        <v>-0.4</v>
      </c>
      <c r="H155" s="31">
        <v>0</v>
      </c>
      <c r="I155" s="25">
        <f>(-H155-G155)*K155*100</f>
        <v>200</v>
      </c>
      <c r="J155" s="25">
        <f t="shared" si="18"/>
        <v>200</v>
      </c>
      <c r="K155" s="23">
        <v>5</v>
      </c>
      <c r="L155" s="15"/>
      <c r="M155" s="15"/>
      <c r="N155" s="15"/>
      <c r="O155" s="15"/>
      <c r="P155" s="15"/>
      <c r="Q155" s="15"/>
      <c r="R155" s="15"/>
      <c r="S155" s="15"/>
      <c r="T155" s="15"/>
      <c r="U155" s="15"/>
      <c r="V155" s="15"/>
      <c r="W155" s="15"/>
      <c r="X155" s="15"/>
      <c r="Y155" s="15"/>
      <c r="Z155" s="15"/>
      <c r="AA155" s="15"/>
      <c r="AB155" s="15"/>
      <c r="AC155" s="15"/>
      <c r="AD155" s="15"/>
      <c r="AE155" s="15"/>
      <c r="AF155" s="15"/>
      <c r="AG155" s="15"/>
      <c r="AH155" s="15"/>
      <c r="AI155" s="15"/>
    </row>
    <row r="156" spans="1:144" x14ac:dyDescent="0.6">
      <c r="A156" s="41">
        <v>42873</v>
      </c>
      <c r="B156" s="41">
        <v>42886</v>
      </c>
      <c r="C156" s="23" t="s">
        <v>169</v>
      </c>
      <c r="D156" s="23" t="s">
        <v>29</v>
      </c>
      <c r="E156" s="23" t="s">
        <v>30</v>
      </c>
      <c r="F156" s="29">
        <v>2.5</v>
      </c>
      <c r="G156" s="19">
        <v>3.6</v>
      </c>
      <c r="H156" s="31">
        <v>3.8</v>
      </c>
      <c r="I156" s="25">
        <f>(H156-G156)*K156*100</f>
        <v>79.999999999999886</v>
      </c>
      <c r="J156" s="25">
        <f t="shared" si="18"/>
        <v>79.999999999999886</v>
      </c>
      <c r="K156" s="23">
        <v>4</v>
      </c>
      <c r="L156" s="15"/>
    </row>
    <row r="157" spans="1:144" x14ac:dyDescent="0.6">
      <c r="A157" s="41">
        <v>42887</v>
      </c>
      <c r="B157" s="41">
        <v>42891</v>
      </c>
      <c r="C157" s="23" t="s">
        <v>172</v>
      </c>
      <c r="D157" s="23" t="s">
        <v>29</v>
      </c>
      <c r="E157" s="23" t="s">
        <v>54</v>
      </c>
      <c r="F157" s="29">
        <v>0.75</v>
      </c>
      <c r="G157" s="19">
        <v>-1.55</v>
      </c>
      <c r="H157" s="31">
        <v>1.3</v>
      </c>
      <c r="I157" s="25">
        <f>(-H157-G157)*K157*100</f>
        <v>150</v>
      </c>
      <c r="J157" s="25">
        <f>I157</f>
        <v>150</v>
      </c>
      <c r="K157" s="23">
        <v>6</v>
      </c>
      <c r="L157" s="57">
        <f>SUM(J41:J157)</f>
        <v>13487</v>
      </c>
      <c r="M157" s="15"/>
    </row>
    <row r="158" spans="1:144" s="4" customFormat="1" x14ac:dyDescent="0.6">
      <c r="A158" s="41">
        <v>42864</v>
      </c>
      <c r="B158" s="41">
        <v>42895</v>
      </c>
      <c r="C158" s="23" t="s">
        <v>166</v>
      </c>
      <c r="D158" s="23" t="s">
        <v>29</v>
      </c>
      <c r="E158" s="23" t="s">
        <v>30</v>
      </c>
      <c r="F158" s="29">
        <v>12.5</v>
      </c>
      <c r="G158" s="19">
        <v>14.95</v>
      </c>
      <c r="H158" s="31">
        <v>15.23</v>
      </c>
      <c r="I158" s="25">
        <f>(H158-G158)*K158</f>
        <v>112.00000000000045</v>
      </c>
      <c r="J158" s="25">
        <f t="shared" ref="J158" si="19">I158</f>
        <v>112.00000000000045</v>
      </c>
      <c r="K158" s="23">
        <v>400</v>
      </c>
      <c r="L158" s="15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  <c r="AA158" s="8"/>
      <c r="AB158" s="8"/>
      <c r="AC158" s="8"/>
      <c r="AD158" s="8"/>
      <c r="AE158" s="8"/>
      <c r="AF158" s="8"/>
      <c r="AG158" s="8"/>
      <c r="AH158" s="8"/>
      <c r="AI158" s="8"/>
      <c r="AJ158" s="8"/>
      <c r="AK158" s="8"/>
      <c r="AL158" s="8"/>
      <c r="AM158" s="8"/>
      <c r="AN158" s="8"/>
      <c r="AO158" s="8"/>
      <c r="AP158" s="8"/>
      <c r="AQ158" s="8"/>
      <c r="AR158" s="8"/>
      <c r="AS158" s="8"/>
      <c r="AT158" s="8"/>
      <c r="AU158" s="8"/>
      <c r="AV158" s="8"/>
      <c r="AW158" s="8"/>
      <c r="AX158" s="8"/>
      <c r="AY158" s="8"/>
      <c r="AZ158" s="8"/>
      <c r="BA158" s="8"/>
      <c r="BB158" s="8"/>
      <c r="BC158" s="8"/>
      <c r="BD158" s="8"/>
      <c r="BE158" s="8"/>
      <c r="BF158" s="8"/>
      <c r="BG158" s="8"/>
      <c r="BH158" s="8"/>
      <c r="BI158" s="8"/>
      <c r="BJ158" s="8"/>
      <c r="BK158" s="8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  <c r="BX158" s="8"/>
      <c r="BY158" s="8"/>
      <c r="BZ158" s="8"/>
      <c r="CA158" s="8"/>
      <c r="CB158" s="8"/>
      <c r="CC158" s="8"/>
      <c r="CD158" s="8"/>
      <c r="CE158" s="8"/>
      <c r="CF158" s="8"/>
      <c r="CG158" s="8"/>
      <c r="CH158" s="8"/>
      <c r="CI158" s="8"/>
      <c r="CJ158" s="8"/>
      <c r="CK158" s="8"/>
      <c r="CL158" s="8"/>
      <c r="CM158" s="8"/>
      <c r="CN158" s="8"/>
      <c r="CO158" s="8"/>
      <c r="CP158" s="8"/>
      <c r="CQ158" s="8"/>
      <c r="CR158" s="8"/>
      <c r="CS158" s="8"/>
      <c r="CT158" s="8"/>
      <c r="CU158" s="8"/>
      <c r="CV158" s="8"/>
      <c r="CW158" s="8"/>
      <c r="CX158" s="8"/>
      <c r="CY158" s="8"/>
      <c r="CZ158" s="8"/>
      <c r="DA158" s="8"/>
      <c r="DB158" s="8"/>
      <c r="DC158" s="8"/>
      <c r="DD158" s="8"/>
      <c r="DE158" s="8"/>
      <c r="DF158" s="8"/>
      <c r="DG158" s="8"/>
      <c r="DH158" s="8"/>
      <c r="DI158" s="8"/>
      <c r="DJ158" s="8"/>
      <c r="DK158" s="8"/>
      <c r="DL158" s="8"/>
      <c r="DM158" s="8"/>
      <c r="DN158" s="8"/>
      <c r="DO158" s="8"/>
      <c r="DP158" s="8"/>
      <c r="DQ158" s="8"/>
      <c r="DR158" s="8"/>
      <c r="DS158" s="8"/>
      <c r="DT158" s="8"/>
      <c r="DU158" s="8"/>
      <c r="DV158" s="8"/>
      <c r="DW158" s="8"/>
      <c r="DX158" s="8"/>
      <c r="DY158" s="8"/>
      <c r="DZ158" s="8"/>
      <c r="EA158" s="8"/>
      <c r="EB158" s="8"/>
      <c r="EC158" s="8"/>
      <c r="ED158" s="8"/>
      <c r="EE158" s="8"/>
      <c r="EF158" s="8"/>
      <c r="EG158" s="8"/>
      <c r="EH158" s="8"/>
      <c r="EI158" s="8"/>
      <c r="EJ158" s="8"/>
      <c r="EK158" s="8"/>
      <c r="EL158" s="8"/>
      <c r="EM158" s="8"/>
      <c r="EN158" s="8"/>
    </row>
    <row r="159" spans="1:144" x14ac:dyDescent="0.6">
      <c r="A159" s="41">
        <v>42888</v>
      </c>
      <c r="B159" s="41">
        <v>42907</v>
      </c>
      <c r="C159" s="23" t="s">
        <v>173</v>
      </c>
      <c r="D159" s="23" t="s">
        <v>29</v>
      </c>
      <c r="E159" s="23" t="s">
        <v>30</v>
      </c>
      <c r="F159" s="29">
        <v>1.5</v>
      </c>
      <c r="G159" s="19">
        <v>2.75</v>
      </c>
      <c r="H159" s="31">
        <v>3.3</v>
      </c>
      <c r="I159" s="25">
        <f>(H159-G159)*K159*100</f>
        <v>164.99999999999994</v>
      </c>
      <c r="J159" s="25">
        <f>I159</f>
        <v>164.99999999999994</v>
      </c>
      <c r="K159" s="23">
        <v>3</v>
      </c>
      <c r="L159" s="15"/>
    </row>
    <row r="160" spans="1:144" x14ac:dyDescent="0.6">
      <c r="A160" s="41">
        <v>42899</v>
      </c>
      <c r="B160" s="41">
        <v>42909</v>
      </c>
      <c r="C160" s="23" t="s">
        <v>176</v>
      </c>
      <c r="D160" s="23" t="s">
        <v>29</v>
      </c>
      <c r="E160" s="23" t="s">
        <v>30</v>
      </c>
      <c r="F160" s="29">
        <v>0.5</v>
      </c>
      <c r="G160" s="19">
        <v>0.73</v>
      </c>
      <c r="H160" s="31">
        <v>0</v>
      </c>
      <c r="I160" s="25">
        <f>(H160-G160)*K160*100</f>
        <v>-438</v>
      </c>
      <c r="J160" s="25">
        <f>I160</f>
        <v>-438</v>
      </c>
      <c r="K160" s="23">
        <v>6</v>
      </c>
      <c r="L160" s="15"/>
    </row>
    <row r="161" spans="1:29" x14ac:dyDescent="0.6">
      <c r="A161" s="41">
        <v>42873</v>
      </c>
      <c r="B161" s="41">
        <v>42916</v>
      </c>
      <c r="C161" s="23" t="s">
        <v>177</v>
      </c>
      <c r="D161" s="23" t="s">
        <v>29</v>
      </c>
      <c r="E161" s="23" t="s">
        <v>30</v>
      </c>
      <c r="F161" s="29">
        <v>12.5</v>
      </c>
      <c r="G161" s="19">
        <v>13.69</v>
      </c>
      <c r="H161" s="31">
        <v>16.5</v>
      </c>
      <c r="I161" s="25">
        <f>(H161-G161)*K161</f>
        <v>1405.0000000000002</v>
      </c>
      <c r="J161" s="25">
        <f t="shared" ref="J161:J162" si="20">I161</f>
        <v>1405.0000000000002</v>
      </c>
      <c r="K161" s="23">
        <v>500</v>
      </c>
      <c r="L161" s="15"/>
      <c r="M161" s="15"/>
      <c r="N161" s="15"/>
      <c r="O161" s="15"/>
      <c r="P161" s="15"/>
      <c r="Q161" s="15"/>
      <c r="R161" s="15"/>
      <c r="S161" s="15"/>
      <c r="T161" s="15"/>
      <c r="U161" s="15"/>
      <c r="V161" s="15"/>
      <c r="W161" s="15"/>
      <c r="X161" s="15"/>
    </row>
    <row r="162" spans="1:29" x14ac:dyDescent="0.6">
      <c r="A162" s="41">
        <v>42908</v>
      </c>
      <c r="B162" s="41">
        <v>42916</v>
      </c>
      <c r="C162" s="23" t="s">
        <v>175</v>
      </c>
      <c r="D162" s="23" t="s">
        <v>29</v>
      </c>
      <c r="E162" s="23" t="s">
        <v>54</v>
      </c>
      <c r="F162" s="7">
        <v>0</v>
      </c>
      <c r="G162" s="19">
        <v>-0.3</v>
      </c>
      <c r="H162" s="31">
        <v>0</v>
      </c>
      <c r="I162" s="25">
        <f>(-H162-G162)*K162*100</f>
        <v>150</v>
      </c>
      <c r="J162" s="25">
        <f t="shared" si="20"/>
        <v>150</v>
      </c>
      <c r="K162" s="8">
        <v>5</v>
      </c>
      <c r="Q162" s="15"/>
      <c r="R162" s="15"/>
      <c r="S162" s="15"/>
      <c r="T162" s="15"/>
      <c r="U162" s="15"/>
      <c r="V162" s="15"/>
      <c r="W162" s="15"/>
      <c r="X162" s="15"/>
    </row>
    <row r="163" spans="1:29" x14ac:dyDescent="0.6">
      <c r="A163" s="41">
        <v>42915</v>
      </c>
      <c r="B163" s="41">
        <v>42923</v>
      </c>
      <c r="C163" s="23" t="s">
        <v>179</v>
      </c>
      <c r="D163" s="23" t="s">
        <v>29</v>
      </c>
      <c r="E163" s="23" t="s">
        <v>30</v>
      </c>
      <c r="F163" s="29">
        <v>10.5</v>
      </c>
      <c r="G163" s="19">
        <v>12.77</v>
      </c>
      <c r="H163" s="31">
        <v>13</v>
      </c>
      <c r="I163" s="25">
        <f>(H163-G163)*K163</f>
        <v>115.00000000000021</v>
      </c>
      <c r="J163" s="25">
        <f>I163</f>
        <v>115.00000000000021</v>
      </c>
      <c r="K163" s="23">
        <v>500</v>
      </c>
      <c r="L163" s="15"/>
    </row>
    <row r="164" spans="1:29" x14ac:dyDescent="0.6">
      <c r="A164" s="41">
        <v>42915</v>
      </c>
      <c r="B164" s="41">
        <v>42923</v>
      </c>
      <c r="C164" s="23" t="s">
        <v>178</v>
      </c>
      <c r="D164" s="23" t="s">
        <v>29</v>
      </c>
      <c r="E164" s="23" t="s">
        <v>54</v>
      </c>
      <c r="F164" s="7">
        <v>0</v>
      </c>
      <c r="G164" s="19">
        <v>-0.32</v>
      </c>
      <c r="H164" s="31">
        <v>0</v>
      </c>
      <c r="I164" s="25">
        <f>(-H164-G164)*K164*100</f>
        <v>160</v>
      </c>
      <c r="J164" s="25">
        <f>I164</f>
        <v>160</v>
      </c>
      <c r="K164" s="8">
        <v>5</v>
      </c>
      <c r="L164" s="15"/>
    </row>
    <row r="165" spans="1:29" x14ac:dyDescent="0.6">
      <c r="A165" s="41">
        <v>42927</v>
      </c>
      <c r="B165" s="41">
        <v>42937</v>
      </c>
      <c r="C165" s="23" t="s">
        <v>181</v>
      </c>
      <c r="D165" s="23" t="s">
        <v>29</v>
      </c>
      <c r="E165" s="23" t="s">
        <v>54</v>
      </c>
      <c r="F165" s="29">
        <v>0</v>
      </c>
      <c r="G165" s="19">
        <v>-0.3</v>
      </c>
      <c r="H165" s="31">
        <v>0</v>
      </c>
      <c r="I165" s="25">
        <f>(-H165-G165)*K165*100</f>
        <v>89.999999999999986</v>
      </c>
      <c r="J165" s="25">
        <f t="shared" ref="J165:J166" si="21">I165</f>
        <v>89.999999999999986</v>
      </c>
      <c r="K165" s="8">
        <v>3</v>
      </c>
      <c r="L165" s="15"/>
      <c r="M165" s="15"/>
    </row>
    <row r="166" spans="1:29" x14ac:dyDescent="0.6">
      <c r="A166" s="41">
        <v>42927</v>
      </c>
      <c r="B166" s="41">
        <v>42943</v>
      </c>
      <c r="C166" s="23" t="s">
        <v>180</v>
      </c>
      <c r="D166" s="23" t="s">
        <v>29</v>
      </c>
      <c r="E166" s="23" t="s">
        <v>30</v>
      </c>
      <c r="F166" s="29">
        <v>18.75</v>
      </c>
      <c r="G166" s="19">
        <v>19.2</v>
      </c>
      <c r="H166" s="31">
        <v>20.27</v>
      </c>
      <c r="I166" s="25">
        <f>(H166-G166)*K166</f>
        <v>321.00000000000011</v>
      </c>
      <c r="J166" s="25">
        <f t="shared" si="21"/>
        <v>321.00000000000011</v>
      </c>
      <c r="K166" s="23">
        <v>300</v>
      </c>
      <c r="L166" s="15"/>
      <c r="M166" s="15"/>
      <c r="N166" s="15"/>
      <c r="O166" s="15"/>
      <c r="P166" s="15"/>
      <c r="Q166" s="15"/>
      <c r="R166" s="15"/>
      <c r="S166" s="15"/>
      <c r="T166" s="15"/>
      <c r="U166" s="15"/>
      <c r="V166" s="15"/>
      <c r="W166" s="15"/>
      <c r="X166" s="15"/>
    </row>
    <row r="167" spans="1:29" x14ac:dyDescent="0.6">
      <c r="A167" s="41">
        <v>42936</v>
      </c>
      <c r="B167" s="41">
        <v>42944</v>
      </c>
      <c r="C167" s="23" t="s">
        <v>55</v>
      </c>
      <c r="D167" s="23" t="s">
        <v>29</v>
      </c>
      <c r="E167" s="23" t="s">
        <v>30</v>
      </c>
      <c r="F167" s="29">
        <v>9.5</v>
      </c>
      <c r="G167" s="19">
        <v>11.92</v>
      </c>
      <c r="H167" s="31">
        <v>12</v>
      </c>
      <c r="I167" s="25">
        <f>(H167-G167)*K167</f>
        <v>40.000000000000036</v>
      </c>
      <c r="J167" s="25">
        <f>I167</f>
        <v>40.000000000000036</v>
      </c>
      <c r="K167" s="23">
        <v>500</v>
      </c>
      <c r="L167" s="15"/>
      <c r="M167" s="15"/>
      <c r="N167" s="15"/>
      <c r="O167" s="15"/>
      <c r="P167" s="15"/>
      <c r="Q167" s="15"/>
      <c r="R167" s="15"/>
      <c r="S167" s="15"/>
      <c r="T167" s="15"/>
      <c r="U167" s="15"/>
      <c r="V167" s="15"/>
      <c r="W167" s="15"/>
      <c r="X167" s="15"/>
      <c r="Y167" s="15"/>
      <c r="Z167" s="15"/>
      <c r="AA167" s="15"/>
      <c r="AB167" s="15"/>
      <c r="AC167" s="15"/>
    </row>
    <row r="168" spans="1:29" x14ac:dyDescent="0.6">
      <c r="A168" s="41">
        <v>42936</v>
      </c>
      <c r="B168" s="41">
        <v>42944</v>
      </c>
      <c r="C168" s="23" t="s">
        <v>182</v>
      </c>
      <c r="D168" s="23" t="s">
        <v>29</v>
      </c>
      <c r="E168" s="23" t="s">
        <v>54</v>
      </c>
      <c r="F168" s="29">
        <v>0</v>
      </c>
      <c r="G168" s="19">
        <v>-0.35</v>
      </c>
      <c r="H168" s="31">
        <v>0</v>
      </c>
      <c r="I168" s="25">
        <f>(-H168-G168)*K168*100</f>
        <v>175</v>
      </c>
      <c r="J168" s="25">
        <f>I168</f>
        <v>175</v>
      </c>
      <c r="K168" s="8">
        <v>5</v>
      </c>
      <c r="L168" s="15"/>
      <c r="M168" s="15"/>
      <c r="N168" s="15"/>
      <c r="O168" s="15"/>
      <c r="P168" s="15"/>
      <c r="Q168" s="15"/>
      <c r="R168" s="15"/>
      <c r="S168" s="15"/>
      <c r="T168" s="15"/>
      <c r="U168" s="15"/>
      <c r="V168" s="15"/>
      <c r="W168" s="15"/>
      <c r="X168" s="15"/>
      <c r="Y168" s="15"/>
      <c r="Z168" s="15"/>
      <c r="AA168" s="15"/>
      <c r="AB168" s="15"/>
      <c r="AC168" s="15"/>
    </row>
    <row r="169" spans="1:29" x14ac:dyDescent="0.6">
      <c r="A169" s="41">
        <v>42908</v>
      </c>
      <c r="B169" s="41">
        <v>42950</v>
      </c>
      <c r="C169" s="23" t="s">
        <v>172</v>
      </c>
      <c r="D169" s="23" t="s">
        <v>29</v>
      </c>
      <c r="E169" s="23" t="s">
        <v>54</v>
      </c>
      <c r="F169" s="29">
        <v>0</v>
      </c>
      <c r="G169" s="19">
        <v>-1.1000000000000001</v>
      </c>
      <c r="H169" s="31">
        <v>0.55000000000000004</v>
      </c>
      <c r="I169" s="25">
        <f>(-H169-G169)*K169*100</f>
        <v>330</v>
      </c>
      <c r="J169" s="25">
        <f t="shared" ref="J169:J173" si="22">I169</f>
        <v>330</v>
      </c>
      <c r="K169" s="23">
        <v>6</v>
      </c>
      <c r="L169" s="15"/>
      <c r="M169" s="15"/>
      <c r="N169" s="15"/>
      <c r="O169" s="15"/>
      <c r="P169" s="15"/>
      <c r="Q169" s="15"/>
      <c r="R169" s="15"/>
      <c r="S169" s="15"/>
      <c r="T169" s="15"/>
      <c r="U169" s="15"/>
      <c r="V169" s="15"/>
      <c r="W169" s="15"/>
    </row>
    <row r="170" spans="1:29" x14ac:dyDescent="0.6">
      <c r="A170" s="41">
        <v>42955</v>
      </c>
      <c r="B170" s="41">
        <v>42963</v>
      </c>
      <c r="C170" s="23" t="s">
        <v>183</v>
      </c>
      <c r="D170" s="23" t="s">
        <v>29</v>
      </c>
      <c r="E170" s="23" t="s">
        <v>30</v>
      </c>
      <c r="F170" s="29">
        <v>0.75</v>
      </c>
      <c r="G170" s="19">
        <v>1.44</v>
      </c>
      <c r="H170" s="31">
        <v>2.4</v>
      </c>
      <c r="I170" s="25">
        <f>(H170-G170)*K170*100</f>
        <v>384</v>
      </c>
      <c r="J170" s="25">
        <f t="shared" si="22"/>
        <v>384</v>
      </c>
      <c r="K170" s="23">
        <v>4</v>
      </c>
      <c r="L170" s="15"/>
    </row>
    <row r="171" spans="1:29" x14ac:dyDescent="0.6">
      <c r="A171" s="41">
        <v>42975</v>
      </c>
      <c r="B171" s="41">
        <v>42979</v>
      </c>
      <c r="C171" s="23" t="s">
        <v>122</v>
      </c>
      <c r="D171" s="23" t="s">
        <v>29</v>
      </c>
      <c r="E171" s="23" t="s">
        <v>30</v>
      </c>
      <c r="F171" s="29">
        <v>12.5</v>
      </c>
      <c r="G171" s="19">
        <v>14.39</v>
      </c>
      <c r="H171" s="31">
        <v>14.5</v>
      </c>
      <c r="I171" s="25">
        <f>(H171-G171)*K171</f>
        <v>43.999999999999773</v>
      </c>
      <c r="J171" s="25">
        <f t="shared" si="22"/>
        <v>43.999999999999773</v>
      </c>
      <c r="K171" s="8">
        <v>400</v>
      </c>
      <c r="L171" s="15"/>
      <c r="M171" s="15"/>
    </row>
    <row r="172" spans="1:29" x14ac:dyDescent="0.6">
      <c r="A172" s="41">
        <v>42975</v>
      </c>
      <c r="B172" s="41">
        <v>42979</v>
      </c>
      <c r="C172" s="23" t="s">
        <v>184</v>
      </c>
      <c r="D172" s="23" t="s">
        <v>29</v>
      </c>
      <c r="E172" s="23" t="s">
        <v>54</v>
      </c>
      <c r="F172" s="29">
        <v>0</v>
      </c>
      <c r="G172" s="19">
        <v>-0.23</v>
      </c>
      <c r="H172" s="31">
        <v>0</v>
      </c>
      <c r="I172" s="25">
        <f>(-H172-G172)*K172*100</f>
        <v>92</v>
      </c>
      <c r="J172" s="25">
        <f t="shared" si="22"/>
        <v>92</v>
      </c>
      <c r="K172" s="23">
        <v>4</v>
      </c>
      <c r="L172" s="15"/>
      <c r="M172" s="15"/>
    </row>
    <row r="173" spans="1:29" x14ac:dyDescent="0.6">
      <c r="A173" s="41">
        <v>42989</v>
      </c>
      <c r="B173" s="41">
        <v>42993</v>
      </c>
      <c r="C173" s="23" t="s">
        <v>187</v>
      </c>
      <c r="D173" s="23" t="s">
        <v>29</v>
      </c>
      <c r="E173" s="23" t="s">
        <v>54</v>
      </c>
      <c r="F173" s="29">
        <v>0</v>
      </c>
      <c r="G173" s="19">
        <v>-0.28000000000000003</v>
      </c>
      <c r="H173" s="31">
        <v>0</v>
      </c>
      <c r="I173" s="25">
        <f>(-H173-G173)*K173*100</f>
        <v>112.00000000000001</v>
      </c>
      <c r="J173" s="25">
        <f t="shared" si="22"/>
        <v>112.00000000000001</v>
      </c>
      <c r="K173" s="23">
        <v>4</v>
      </c>
      <c r="L173" s="15"/>
    </row>
    <row r="174" spans="1:29" x14ac:dyDescent="0.6">
      <c r="A174" s="41">
        <v>42990</v>
      </c>
      <c r="B174" s="41">
        <v>43004</v>
      </c>
      <c r="C174" s="23" t="s">
        <v>185</v>
      </c>
      <c r="D174" s="23" t="s">
        <v>29</v>
      </c>
      <c r="E174" s="23" t="s">
        <v>30</v>
      </c>
      <c r="F174" s="29">
        <v>1.2</v>
      </c>
      <c r="G174" s="19">
        <v>2.4</v>
      </c>
      <c r="H174" s="31">
        <v>3.9</v>
      </c>
      <c r="I174" s="25">
        <f>(H174-G174)*K174*100</f>
        <v>600</v>
      </c>
      <c r="J174" s="25">
        <f>I174</f>
        <v>600</v>
      </c>
      <c r="K174" s="8">
        <v>4</v>
      </c>
      <c r="L174" s="15"/>
    </row>
    <row r="175" spans="1:29" x14ac:dyDescent="0.6">
      <c r="A175" s="41">
        <v>42991</v>
      </c>
      <c r="B175" s="41">
        <v>43004</v>
      </c>
      <c r="C175" s="23" t="s">
        <v>186</v>
      </c>
      <c r="D175" s="23" t="s">
        <v>29</v>
      </c>
      <c r="E175" s="23" t="s">
        <v>54</v>
      </c>
      <c r="F175" s="29">
        <v>0</v>
      </c>
      <c r="G175" s="19">
        <v>-1.1499999999999999</v>
      </c>
      <c r="H175" s="31">
        <v>1.3</v>
      </c>
      <c r="I175" s="25">
        <f>(-H175-G175)*K175*100</f>
        <v>-60.000000000000057</v>
      </c>
      <c r="J175" s="25">
        <f>I175</f>
        <v>-60.000000000000057</v>
      </c>
      <c r="K175" s="8">
        <v>4</v>
      </c>
      <c r="L175" s="15"/>
    </row>
    <row r="176" spans="1:29" x14ac:dyDescent="0.6">
      <c r="A176" s="41">
        <v>42996</v>
      </c>
      <c r="B176" s="41">
        <v>43014</v>
      </c>
      <c r="C176" s="23" t="s">
        <v>188</v>
      </c>
      <c r="D176" s="23" t="s">
        <v>29</v>
      </c>
      <c r="E176" s="23" t="s">
        <v>30</v>
      </c>
      <c r="F176" s="29">
        <v>1.25</v>
      </c>
      <c r="G176" s="19">
        <v>2.44</v>
      </c>
      <c r="H176" s="31">
        <v>2</v>
      </c>
      <c r="I176" s="25">
        <f>(H176-G176)*K176*100</f>
        <v>-175.99999999999997</v>
      </c>
      <c r="J176" s="25">
        <f>I176</f>
        <v>-175.99999999999997</v>
      </c>
      <c r="K176" s="8">
        <v>4</v>
      </c>
    </row>
    <row r="177" spans="1:13" x14ac:dyDescent="0.6">
      <c r="A177" s="41">
        <v>43011</v>
      </c>
      <c r="B177" s="41">
        <v>43019</v>
      </c>
      <c r="C177" s="23" t="s">
        <v>191</v>
      </c>
      <c r="D177" s="23" t="s">
        <v>29</v>
      </c>
      <c r="E177" s="23" t="s">
        <v>54</v>
      </c>
      <c r="F177" s="29">
        <v>0</v>
      </c>
      <c r="G177" s="19">
        <v>-0.3</v>
      </c>
      <c r="H177" s="31">
        <v>0.03</v>
      </c>
      <c r="I177" s="25">
        <f>(-H177-G177)*K177*100</f>
        <v>108</v>
      </c>
      <c r="J177" s="25">
        <f t="shared" ref="J177:J178" si="23">I177</f>
        <v>108</v>
      </c>
      <c r="K177" s="23">
        <v>4</v>
      </c>
      <c r="L177" s="15"/>
    </row>
    <row r="178" spans="1:13" x14ac:dyDescent="0.6">
      <c r="A178" s="41">
        <v>42887</v>
      </c>
      <c r="B178" s="41">
        <v>43028</v>
      </c>
      <c r="C178" s="23" t="s">
        <v>171</v>
      </c>
      <c r="D178" s="23" t="s">
        <v>29</v>
      </c>
      <c r="E178" s="23" t="s">
        <v>30</v>
      </c>
      <c r="F178" s="29">
        <v>2.5</v>
      </c>
      <c r="G178" s="19">
        <v>3.45</v>
      </c>
      <c r="H178" s="31">
        <v>0</v>
      </c>
      <c r="I178" s="25">
        <f>(H178-G178)*K178*100</f>
        <v>-2070.0000000000005</v>
      </c>
      <c r="J178" s="25">
        <f t="shared" si="23"/>
        <v>-2070.0000000000005</v>
      </c>
      <c r="K178" s="23">
        <v>6</v>
      </c>
    </row>
    <row r="179" spans="1:13" x14ac:dyDescent="0.6">
      <c r="A179" s="41">
        <v>43020</v>
      </c>
      <c r="B179" s="41">
        <v>43028</v>
      </c>
      <c r="C179" s="23" t="s">
        <v>194</v>
      </c>
      <c r="D179" s="23" t="s">
        <v>29</v>
      </c>
      <c r="E179" s="23" t="s">
        <v>54</v>
      </c>
      <c r="F179" s="29">
        <v>0</v>
      </c>
      <c r="G179" s="19">
        <v>-0.65</v>
      </c>
      <c r="H179" s="31">
        <v>0</v>
      </c>
      <c r="I179" s="25">
        <f>(-H179-G179)*K179*100</f>
        <v>260</v>
      </c>
      <c r="J179" s="25">
        <f>I179</f>
        <v>260</v>
      </c>
      <c r="K179" s="23">
        <v>4</v>
      </c>
      <c r="L179" s="15"/>
    </row>
    <row r="180" spans="1:13" x14ac:dyDescent="0.6">
      <c r="A180" s="41">
        <v>43011</v>
      </c>
      <c r="B180" s="41">
        <v>43028</v>
      </c>
      <c r="C180" s="23" t="s">
        <v>190</v>
      </c>
      <c r="D180" s="23" t="s">
        <v>29</v>
      </c>
      <c r="E180" s="23" t="s">
        <v>54</v>
      </c>
      <c r="F180" s="29">
        <v>0</v>
      </c>
      <c r="G180" s="19">
        <v>-0.43</v>
      </c>
      <c r="H180" s="31">
        <v>0</v>
      </c>
      <c r="I180" s="25">
        <f>(-H180-G180)*K180*100</f>
        <v>172</v>
      </c>
      <c r="J180" s="25">
        <f t="shared" ref="J180:J181" si="24">I180</f>
        <v>172</v>
      </c>
      <c r="K180" s="23">
        <v>4</v>
      </c>
      <c r="L180" s="15"/>
    </row>
    <row r="181" spans="1:13" x14ac:dyDescent="0.6">
      <c r="A181" s="41">
        <v>43019</v>
      </c>
      <c r="B181" s="41">
        <v>43028</v>
      </c>
      <c r="C181" s="23" t="s">
        <v>193</v>
      </c>
      <c r="D181" s="23" t="s">
        <v>29</v>
      </c>
      <c r="E181" s="23" t="s">
        <v>54</v>
      </c>
      <c r="F181" s="29">
        <v>0</v>
      </c>
      <c r="G181" s="19">
        <v>-0.4</v>
      </c>
      <c r="H181" s="31">
        <v>0</v>
      </c>
      <c r="I181" s="25">
        <f>(-H181-G181)*K181*100</f>
        <v>160</v>
      </c>
      <c r="J181" s="25">
        <f t="shared" si="24"/>
        <v>160</v>
      </c>
      <c r="K181" s="23">
        <v>4</v>
      </c>
      <c r="L181" s="23"/>
      <c r="M181" s="15"/>
    </row>
    <row r="182" spans="1:13" x14ac:dyDescent="0.6">
      <c r="A182" s="40"/>
      <c r="F182" s="49"/>
      <c r="H182" s="7"/>
    </row>
    <row r="183" spans="1:13" x14ac:dyDescent="0.6">
      <c r="A183" s="40"/>
      <c r="F183" s="49"/>
      <c r="H183" s="7"/>
    </row>
    <row r="184" spans="1:13" x14ac:dyDescent="0.6">
      <c r="A184" s="40"/>
      <c r="F184" s="49"/>
      <c r="H184" s="7"/>
    </row>
    <row r="185" spans="1:13" x14ac:dyDescent="0.6">
      <c r="A185" s="40"/>
      <c r="F185" s="49"/>
      <c r="H185" s="7"/>
    </row>
    <row r="186" spans="1:13" x14ac:dyDescent="0.6">
      <c r="A186" s="40"/>
      <c r="F186" s="49"/>
      <c r="H186" s="7"/>
    </row>
    <row r="187" spans="1:13" x14ac:dyDescent="0.6">
      <c r="A187" s="40"/>
      <c r="F187" s="49"/>
      <c r="H187" s="7"/>
    </row>
    <row r="188" spans="1:13" x14ac:dyDescent="0.6">
      <c r="A188" s="40"/>
      <c r="F188" s="49"/>
      <c r="H188" s="7"/>
    </row>
    <row r="189" spans="1:13" x14ac:dyDescent="0.6">
      <c r="A189" s="40"/>
      <c r="F189" s="49"/>
      <c r="H189" s="7"/>
    </row>
    <row r="190" spans="1:13" x14ac:dyDescent="0.6">
      <c r="A190" s="40"/>
      <c r="F190" s="49"/>
      <c r="H190" s="7"/>
    </row>
    <row r="191" spans="1:13" x14ac:dyDescent="0.6">
      <c r="A191" s="40"/>
      <c r="F191" s="49"/>
      <c r="H191" s="7"/>
    </row>
    <row r="192" spans="1:13" x14ac:dyDescent="0.6">
      <c r="A192" s="40"/>
      <c r="F192" s="49"/>
      <c r="H192" s="7"/>
    </row>
    <row r="193" spans="1:10" x14ac:dyDescent="0.6">
      <c r="A193" s="40"/>
      <c r="F193" s="49"/>
      <c r="H193" s="7"/>
    </row>
    <row r="194" spans="1:10" x14ac:dyDescent="0.6">
      <c r="A194" s="40"/>
      <c r="F194" s="49"/>
      <c r="H194" s="7"/>
    </row>
    <row r="195" spans="1:10" x14ac:dyDescent="0.6">
      <c r="A195" s="40"/>
      <c r="F195" s="49"/>
      <c r="H195" s="7"/>
    </row>
    <row r="196" spans="1:10" x14ac:dyDescent="0.6">
      <c r="A196" s="40"/>
      <c r="F196" s="49"/>
      <c r="H196" s="7"/>
    </row>
    <row r="197" spans="1:10" x14ac:dyDescent="0.6">
      <c r="A197" s="40"/>
      <c r="F197" s="49"/>
      <c r="H197" s="7"/>
    </row>
    <row r="198" spans="1:10" x14ac:dyDescent="0.6">
      <c r="A198" s="40"/>
      <c r="F198" s="49"/>
      <c r="H198" s="7"/>
    </row>
    <row r="199" spans="1:10" x14ac:dyDescent="0.6">
      <c r="A199" s="40"/>
      <c r="F199" s="49"/>
      <c r="H199" s="7"/>
    </row>
    <row r="200" spans="1:10" x14ac:dyDescent="0.6">
      <c r="A200" s="40"/>
      <c r="F200" s="58"/>
      <c r="G200" s="50"/>
      <c r="H200" s="50"/>
      <c r="I200" s="59"/>
      <c r="J200" s="59"/>
    </row>
    <row r="201" spans="1:10" x14ac:dyDescent="0.6">
      <c r="A201" s="40"/>
      <c r="F201" s="49"/>
      <c r="H201" s="7"/>
    </row>
    <row r="212" spans="1:8" x14ac:dyDescent="0.6">
      <c r="A212" s="40"/>
      <c r="F212" s="49"/>
      <c r="H212" s="7"/>
    </row>
    <row r="213" spans="1:8" x14ac:dyDescent="0.6">
      <c r="A213" s="40"/>
      <c r="F213" s="49"/>
      <c r="H213" s="7"/>
    </row>
    <row r="214" spans="1:8" x14ac:dyDescent="0.6">
      <c r="A214" s="40"/>
      <c r="F214" s="49"/>
      <c r="H214" s="7"/>
    </row>
    <row r="215" spans="1:8" x14ac:dyDescent="0.6">
      <c r="A215" s="40"/>
      <c r="F215" s="49"/>
      <c r="H215" s="7"/>
    </row>
    <row r="216" spans="1:8" x14ac:dyDescent="0.6">
      <c r="A216" s="40"/>
      <c r="F216" s="49"/>
      <c r="H216" s="7"/>
    </row>
    <row r="217" spans="1:8" x14ac:dyDescent="0.6">
      <c r="A217" s="40"/>
      <c r="F217" s="49"/>
      <c r="H217" s="7"/>
    </row>
    <row r="218" spans="1:8" x14ac:dyDescent="0.6">
      <c r="A218" s="40"/>
      <c r="F218" s="49"/>
      <c r="H218" s="7"/>
    </row>
    <row r="219" spans="1:8" x14ac:dyDescent="0.6">
      <c r="A219" s="40"/>
      <c r="F219" s="49"/>
      <c r="H219" s="7"/>
    </row>
    <row r="220" spans="1:8" x14ac:dyDescent="0.6">
      <c r="A220" s="40"/>
      <c r="F220" s="49"/>
      <c r="H220" s="7"/>
    </row>
    <row r="221" spans="1:8" x14ac:dyDescent="0.6">
      <c r="A221" s="40"/>
      <c r="F221" s="49"/>
      <c r="H221" s="7"/>
    </row>
    <row r="222" spans="1:8" x14ac:dyDescent="0.6">
      <c r="A222" s="40"/>
      <c r="F222" s="49"/>
      <c r="H222" s="7"/>
    </row>
    <row r="223" spans="1:8" x14ac:dyDescent="0.6">
      <c r="A223" s="40"/>
      <c r="F223" s="49"/>
      <c r="H223" s="7"/>
    </row>
    <row r="224" spans="1:8" x14ac:dyDescent="0.6">
      <c r="A224" s="40"/>
      <c r="F224" s="49"/>
      <c r="H224" s="7"/>
    </row>
    <row r="225" spans="1:8" x14ac:dyDescent="0.6">
      <c r="A225" s="40"/>
      <c r="F225" s="49"/>
      <c r="H225" s="7"/>
    </row>
    <row r="226" spans="1:8" x14ac:dyDescent="0.6">
      <c r="A226" s="40"/>
      <c r="F226" s="49"/>
      <c r="H226" s="7"/>
    </row>
    <row r="227" spans="1:8" x14ac:dyDescent="0.6">
      <c r="A227" s="40"/>
      <c r="F227" s="49"/>
      <c r="H227" s="7"/>
    </row>
    <row r="228" spans="1:8" x14ac:dyDescent="0.6">
      <c r="A228" s="40"/>
      <c r="F228" s="49"/>
      <c r="H228" s="7"/>
    </row>
    <row r="229" spans="1:8" x14ac:dyDescent="0.6">
      <c r="A229" s="40"/>
      <c r="F229" s="49"/>
      <c r="H229" s="7"/>
    </row>
    <row r="230" spans="1:8" x14ac:dyDescent="0.6">
      <c r="A230" s="40"/>
      <c r="F230" s="49"/>
      <c r="H230" s="7"/>
    </row>
    <row r="231" spans="1:8" x14ac:dyDescent="0.6">
      <c r="A231" s="40"/>
      <c r="F231" s="49"/>
      <c r="H231" s="7"/>
    </row>
    <row r="232" spans="1:8" x14ac:dyDescent="0.6">
      <c r="A232" s="40"/>
      <c r="F232" s="49"/>
      <c r="H232" s="7"/>
    </row>
    <row r="233" spans="1:8" x14ac:dyDescent="0.6">
      <c r="A233" s="40"/>
      <c r="F233" s="49"/>
      <c r="H233" s="7"/>
    </row>
    <row r="234" spans="1:8" x14ac:dyDescent="0.6">
      <c r="A234" s="40"/>
      <c r="F234" s="49"/>
      <c r="H234" s="7"/>
    </row>
    <row r="235" spans="1:8" x14ac:dyDescent="0.6">
      <c r="A235" s="40"/>
      <c r="F235" s="49"/>
      <c r="H235" s="7"/>
    </row>
    <row r="236" spans="1:8" x14ac:dyDescent="0.6">
      <c r="A236" s="40"/>
      <c r="F236" s="49"/>
      <c r="H236" s="7"/>
    </row>
    <row r="237" spans="1:8" x14ac:dyDescent="0.6">
      <c r="A237" s="40"/>
      <c r="F237" s="49"/>
      <c r="H237" s="7"/>
    </row>
    <row r="238" spans="1:8" x14ac:dyDescent="0.6">
      <c r="A238" s="40"/>
      <c r="F238" s="49"/>
      <c r="G238" s="49"/>
      <c r="H238" s="7"/>
    </row>
    <row r="239" spans="1:8" x14ac:dyDescent="0.6">
      <c r="A239" s="40"/>
      <c r="F239" s="49"/>
      <c r="G239" s="49"/>
      <c r="H239" s="7"/>
    </row>
    <row r="240" spans="1:8" x14ac:dyDescent="0.6">
      <c r="A240" s="40"/>
      <c r="F240" s="49"/>
      <c r="G240" s="49"/>
      <c r="H240" s="49"/>
    </row>
    <row r="241" spans="1:8" x14ac:dyDescent="0.6">
      <c r="A241" s="40"/>
      <c r="F241" s="49"/>
      <c r="G241" s="49"/>
      <c r="H241" s="7"/>
    </row>
    <row r="242" spans="1:8" x14ac:dyDescent="0.6">
      <c r="A242" s="40"/>
      <c r="F242" s="49"/>
      <c r="G242" s="49"/>
      <c r="H242" s="7"/>
    </row>
    <row r="243" spans="1:8" x14ac:dyDescent="0.6">
      <c r="A243" s="40"/>
      <c r="F243" s="49"/>
      <c r="G243" s="49"/>
      <c r="H243" s="7"/>
    </row>
    <row r="244" spans="1:8" x14ac:dyDescent="0.6">
      <c r="A244" s="40"/>
      <c r="F244" s="49"/>
      <c r="G244" s="49"/>
      <c r="H244" s="7"/>
    </row>
    <row r="245" spans="1:8" x14ac:dyDescent="0.6">
      <c r="A245" s="40"/>
      <c r="F245" s="49"/>
      <c r="G245" s="49"/>
      <c r="H245" s="7"/>
    </row>
    <row r="246" spans="1:8" x14ac:dyDescent="0.6">
      <c r="A246" s="40"/>
      <c r="F246" s="49"/>
      <c r="G246" s="49"/>
      <c r="H246" s="7"/>
    </row>
    <row r="247" spans="1:8" x14ac:dyDescent="0.6">
      <c r="A247" s="40"/>
      <c r="F247" s="49"/>
      <c r="G247" s="49"/>
      <c r="H247" s="7"/>
    </row>
    <row r="248" spans="1:8" x14ac:dyDescent="0.6">
      <c r="A248" s="40"/>
      <c r="F248" s="49"/>
      <c r="G248" s="49"/>
      <c r="H248" s="7"/>
    </row>
    <row r="249" spans="1:8" x14ac:dyDescent="0.6">
      <c r="A249" s="40"/>
      <c r="F249" s="49"/>
      <c r="G249" s="49"/>
      <c r="H249" s="7"/>
    </row>
    <row r="250" spans="1:8" x14ac:dyDescent="0.6">
      <c r="A250" s="40"/>
      <c r="F250" s="49"/>
      <c r="G250" s="49"/>
      <c r="H250" s="7"/>
    </row>
    <row r="251" spans="1:8" x14ac:dyDescent="0.6">
      <c r="A251" s="40"/>
      <c r="F251" s="49"/>
      <c r="G251" s="49"/>
      <c r="H251" s="7"/>
    </row>
    <row r="252" spans="1:8" x14ac:dyDescent="0.6">
      <c r="A252" s="40"/>
      <c r="F252" s="49"/>
      <c r="G252" s="49"/>
      <c r="H252" s="7"/>
    </row>
    <row r="253" spans="1:8" x14ac:dyDescent="0.6">
      <c r="A253" s="40"/>
      <c r="F253" s="49"/>
      <c r="G253" s="49"/>
      <c r="H253" s="7"/>
    </row>
    <row r="254" spans="1:8" x14ac:dyDescent="0.6">
      <c r="A254" s="40"/>
      <c r="F254" s="49"/>
      <c r="G254" s="49"/>
      <c r="H254" s="7"/>
    </row>
    <row r="255" spans="1:8" x14ac:dyDescent="0.6">
      <c r="A255" s="40"/>
      <c r="F255" s="49"/>
      <c r="G255" s="49"/>
      <c r="H255" s="7"/>
    </row>
    <row r="256" spans="1:8" x14ac:dyDescent="0.6">
      <c r="A256" s="40"/>
      <c r="F256" s="49"/>
      <c r="G256" s="49"/>
      <c r="H256" s="7"/>
    </row>
    <row r="257" spans="1:139" x14ac:dyDescent="0.6">
      <c r="A257" s="40"/>
      <c r="F257" s="49"/>
      <c r="G257" s="49"/>
      <c r="H257" s="7"/>
    </row>
    <row r="258" spans="1:139" x14ac:dyDescent="0.6">
      <c r="A258" s="40"/>
      <c r="F258" s="49"/>
      <c r="G258" s="49"/>
      <c r="H258" s="7"/>
    </row>
    <row r="259" spans="1:139" x14ac:dyDescent="0.6">
      <c r="A259" s="40"/>
      <c r="F259" s="49"/>
      <c r="G259" s="49"/>
      <c r="H259" s="7"/>
    </row>
    <row r="260" spans="1:139" x14ac:dyDescent="0.6">
      <c r="A260" s="40"/>
      <c r="F260" s="49"/>
      <c r="G260" s="49"/>
      <c r="H260" s="7"/>
    </row>
    <row r="261" spans="1:139" x14ac:dyDescent="0.6">
      <c r="A261" s="40"/>
      <c r="F261" s="49"/>
      <c r="G261" s="49"/>
      <c r="H261" s="7"/>
    </row>
    <row r="262" spans="1:139" x14ac:dyDescent="0.6">
      <c r="A262" s="40"/>
      <c r="F262" s="49"/>
      <c r="G262" s="49"/>
      <c r="H262" s="7"/>
    </row>
    <row r="263" spans="1:139" x14ac:dyDescent="0.6">
      <c r="A263" s="40"/>
      <c r="F263" s="49"/>
      <c r="G263" s="49"/>
      <c r="H263" s="7"/>
    </row>
    <row r="264" spans="1:139" x14ac:dyDescent="0.6">
      <c r="A264" s="40"/>
      <c r="F264" s="49"/>
      <c r="G264" s="49"/>
      <c r="H264" s="7"/>
    </row>
    <row r="265" spans="1:139" x14ac:dyDescent="0.6">
      <c r="A265" s="40"/>
      <c r="F265" s="49"/>
      <c r="G265" s="49"/>
      <c r="H265" s="7"/>
      <c r="L265" s="23"/>
      <c r="M265" s="23"/>
      <c r="N265" s="23"/>
      <c r="O265" s="23"/>
      <c r="P265" s="23"/>
      <c r="Q265" s="23"/>
      <c r="R265" s="23"/>
      <c r="S265" s="23"/>
      <c r="T265" s="23"/>
      <c r="U265" s="23"/>
      <c r="V265" s="23"/>
      <c r="W265" s="23"/>
      <c r="X265" s="23"/>
      <c r="Y265" s="23"/>
      <c r="Z265" s="23"/>
      <c r="AA265" s="23"/>
      <c r="AB265" s="23"/>
      <c r="AC265" s="23"/>
      <c r="AD265" s="23"/>
      <c r="AE265" s="23"/>
      <c r="AF265" s="23"/>
      <c r="AG265" s="23"/>
      <c r="AH265" s="23"/>
      <c r="AI265" s="23"/>
      <c r="AJ265" s="23"/>
      <c r="AK265" s="23"/>
      <c r="AL265" s="23"/>
      <c r="AM265" s="23"/>
      <c r="AN265" s="23"/>
      <c r="AO265" s="23"/>
      <c r="AP265" s="23"/>
      <c r="AQ265" s="23"/>
      <c r="AR265" s="23"/>
      <c r="AS265" s="23"/>
      <c r="AT265" s="23"/>
      <c r="AU265" s="23"/>
      <c r="AV265" s="23"/>
      <c r="AW265" s="23"/>
      <c r="AX265" s="23"/>
      <c r="AY265" s="23"/>
      <c r="AZ265" s="23"/>
      <c r="BA265" s="23"/>
      <c r="BB265" s="23"/>
      <c r="BC265" s="23"/>
      <c r="BD265" s="23"/>
      <c r="BE265" s="23"/>
      <c r="BF265" s="23"/>
      <c r="BG265" s="23"/>
      <c r="BH265" s="23"/>
      <c r="BI265" s="23"/>
      <c r="BJ265" s="23"/>
      <c r="BK265" s="23"/>
      <c r="BL265" s="23"/>
      <c r="BM265" s="23"/>
      <c r="BN265" s="23"/>
      <c r="BO265" s="23"/>
      <c r="BP265" s="23"/>
      <c r="BQ265" s="23"/>
      <c r="BR265" s="23"/>
      <c r="BS265" s="23"/>
      <c r="BT265" s="23"/>
      <c r="BU265" s="23"/>
      <c r="BV265" s="23"/>
      <c r="BW265" s="23"/>
      <c r="BX265" s="23"/>
      <c r="BY265" s="23"/>
      <c r="BZ265" s="23"/>
      <c r="CA265" s="23"/>
      <c r="CB265" s="23"/>
      <c r="CC265" s="23"/>
      <c r="CD265" s="23"/>
      <c r="CE265" s="23"/>
      <c r="CF265" s="23"/>
      <c r="CG265" s="23"/>
      <c r="CH265" s="23"/>
      <c r="CI265" s="23"/>
      <c r="CJ265" s="23"/>
      <c r="CK265" s="23"/>
      <c r="CL265" s="23"/>
      <c r="CM265" s="23"/>
      <c r="CN265" s="23"/>
      <c r="CO265" s="23"/>
      <c r="CP265" s="23"/>
      <c r="CQ265" s="23"/>
      <c r="CR265" s="23"/>
      <c r="CS265" s="23"/>
      <c r="CT265" s="23"/>
      <c r="CU265" s="23"/>
      <c r="CV265" s="23"/>
      <c r="CW265" s="23"/>
      <c r="CX265" s="23"/>
      <c r="CY265" s="23"/>
      <c r="CZ265" s="23"/>
      <c r="DA265" s="23"/>
      <c r="DB265" s="23"/>
      <c r="DC265" s="23"/>
      <c r="DD265" s="23"/>
      <c r="DE265" s="23"/>
      <c r="DF265" s="23"/>
      <c r="DG265" s="23"/>
      <c r="DH265" s="23"/>
      <c r="DI265" s="23"/>
      <c r="DJ265" s="23"/>
      <c r="DK265" s="23"/>
      <c r="DL265" s="23"/>
      <c r="DM265" s="23"/>
      <c r="DN265" s="23"/>
      <c r="DO265" s="23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3"/>
      <c r="EC265" s="23"/>
      <c r="ED265" s="23"/>
      <c r="EE265" s="23"/>
      <c r="EF265" s="23"/>
      <c r="EG265" s="23"/>
      <c r="EH265" s="23"/>
      <c r="EI265" s="23"/>
    </row>
    <row r="266" spans="1:139" x14ac:dyDescent="0.6">
      <c r="A266" s="41"/>
      <c r="B266" s="42"/>
      <c r="C266" s="23"/>
      <c r="D266" s="23"/>
      <c r="E266" s="23"/>
      <c r="F266" s="60"/>
      <c r="G266" s="60"/>
      <c r="H266" s="31"/>
      <c r="I266" s="36"/>
      <c r="J266" s="36"/>
      <c r="K266" s="23"/>
      <c r="L266" s="23"/>
      <c r="M266" s="23"/>
      <c r="N266" s="23"/>
      <c r="O266" s="23"/>
      <c r="P266" s="23"/>
      <c r="Q266" s="23"/>
      <c r="R266" s="23"/>
      <c r="S266" s="23"/>
      <c r="T266" s="23"/>
      <c r="U266" s="23"/>
      <c r="V266" s="23"/>
      <c r="W266" s="23"/>
      <c r="X266" s="23"/>
      <c r="Y266" s="23"/>
      <c r="Z266" s="23"/>
      <c r="AA266" s="23"/>
      <c r="AB266" s="23"/>
      <c r="AC266" s="23"/>
      <c r="AD266" s="23"/>
      <c r="AE266" s="23"/>
      <c r="AF266" s="23"/>
      <c r="AG266" s="23"/>
      <c r="AH266" s="23"/>
      <c r="AI266" s="23"/>
      <c r="AJ266" s="23"/>
      <c r="AK266" s="23"/>
      <c r="AL266" s="23"/>
      <c r="AM266" s="23"/>
      <c r="AN266" s="23"/>
      <c r="AO266" s="23"/>
      <c r="AP266" s="23"/>
      <c r="AQ266" s="23"/>
      <c r="AR266" s="23"/>
      <c r="AS266" s="23"/>
      <c r="AT266" s="23"/>
      <c r="AU266" s="23"/>
      <c r="AV266" s="23"/>
      <c r="AW266" s="23"/>
      <c r="AX266" s="23"/>
      <c r="AY266" s="23"/>
      <c r="AZ266" s="23"/>
      <c r="BA266" s="23"/>
      <c r="BB266" s="23"/>
      <c r="BC266" s="23"/>
      <c r="BD266" s="23"/>
      <c r="BE266" s="23"/>
      <c r="BF266" s="23"/>
      <c r="BG266" s="23"/>
      <c r="BH266" s="23"/>
      <c r="BI266" s="23"/>
      <c r="BJ266" s="23"/>
      <c r="BK266" s="23"/>
      <c r="BL266" s="23"/>
      <c r="BM266" s="23"/>
      <c r="BN266" s="23"/>
      <c r="BO266" s="23"/>
      <c r="BP266" s="23"/>
      <c r="BQ266" s="23"/>
      <c r="BR266" s="23"/>
      <c r="BS266" s="23"/>
      <c r="BT266" s="23"/>
      <c r="BU266" s="23"/>
      <c r="BV266" s="23"/>
      <c r="BW266" s="23"/>
      <c r="BX266" s="23"/>
      <c r="BY266" s="23"/>
      <c r="BZ266" s="23"/>
      <c r="CA266" s="23"/>
      <c r="CB266" s="23"/>
      <c r="CC266" s="23"/>
      <c r="CD266" s="23"/>
      <c r="CE266" s="23"/>
      <c r="CF266" s="23"/>
      <c r="CG266" s="23"/>
      <c r="CH266" s="23"/>
      <c r="CI266" s="23"/>
      <c r="CJ266" s="23"/>
      <c r="CK266" s="23"/>
      <c r="CL266" s="23"/>
      <c r="CM266" s="23"/>
      <c r="CN266" s="23"/>
      <c r="CO266" s="23"/>
      <c r="CP266" s="23"/>
      <c r="CQ266" s="23"/>
      <c r="CR266" s="23"/>
      <c r="CS266" s="23"/>
      <c r="CT266" s="23"/>
      <c r="CU266" s="23"/>
      <c r="CV266" s="23"/>
      <c r="CW266" s="23"/>
      <c r="CX266" s="23"/>
      <c r="CY266" s="23"/>
      <c r="CZ266" s="23"/>
      <c r="DA266" s="23"/>
      <c r="DB266" s="23"/>
      <c r="DC266" s="23"/>
      <c r="DD266" s="23"/>
      <c r="DE266" s="23"/>
      <c r="DF266" s="23"/>
      <c r="DG266" s="23"/>
      <c r="DH266" s="23"/>
      <c r="DI266" s="23"/>
      <c r="DJ266" s="23"/>
      <c r="DK266" s="23"/>
      <c r="DL266" s="23"/>
      <c r="DM266" s="23"/>
      <c r="DN266" s="23"/>
      <c r="DO266" s="23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3"/>
      <c r="EC266" s="23"/>
      <c r="ED266" s="23"/>
      <c r="EE266" s="23"/>
      <c r="EF266" s="23"/>
      <c r="EG266" s="23"/>
      <c r="EH266" s="23"/>
      <c r="EI266" s="23"/>
    </row>
    <row r="267" spans="1:139" x14ac:dyDescent="0.6">
      <c r="A267" s="41"/>
      <c r="B267" s="42"/>
      <c r="C267" s="23"/>
      <c r="D267" s="23"/>
      <c r="E267" s="23"/>
      <c r="F267" s="60"/>
      <c r="G267" s="60"/>
      <c r="H267" s="31"/>
      <c r="I267" s="36"/>
      <c r="J267" s="36"/>
      <c r="K267" s="23"/>
      <c r="L267" s="23"/>
      <c r="M267" s="23"/>
      <c r="N267" s="23"/>
      <c r="O267" s="23"/>
      <c r="P267" s="23"/>
      <c r="Q267" s="23"/>
      <c r="R267" s="23"/>
      <c r="S267" s="23"/>
      <c r="T267" s="23"/>
      <c r="U267" s="23"/>
      <c r="V267" s="23"/>
      <c r="W267" s="23"/>
      <c r="X267" s="23"/>
      <c r="Y267" s="23"/>
      <c r="Z267" s="23"/>
      <c r="AA267" s="23"/>
      <c r="AB267" s="23"/>
      <c r="AC267" s="23"/>
      <c r="AD267" s="23"/>
      <c r="AE267" s="23"/>
      <c r="AF267" s="23"/>
      <c r="AG267" s="23"/>
      <c r="AH267" s="23"/>
      <c r="AI267" s="23"/>
      <c r="AJ267" s="23"/>
      <c r="AK267" s="23"/>
      <c r="AL267" s="23"/>
      <c r="AM267" s="23"/>
      <c r="AN267" s="23"/>
      <c r="AO267" s="23"/>
      <c r="AP267" s="23"/>
      <c r="AQ267" s="23"/>
      <c r="AR267" s="23"/>
      <c r="AS267" s="23"/>
      <c r="AT267" s="23"/>
      <c r="AU267" s="23"/>
      <c r="AV267" s="23"/>
      <c r="AW267" s="23"/>
      <c r="AX267" s="23"/>
      <c r="AY267" s="23"/>
      <c r="AZ267" s="23"/>
      <c r="BA267" s="23"/>
      <c r="BB267" s="23"/>
      <c r="BC267" s="23"/>
      <c r="BD267" s="23"/>
      <c r="BE267" s="23"/>
      <c r="BF267" s="23"/>
      <c r="BG267" s="23"/>
      <c r="BH267" s="23"/>
      <c r="BI267" s="23"/>
      <c r="BJ267" s="23"/>
      <c r="BK267" s="23"/>
      <c r="BL267" s="23"/>
      <c r="BM267" s="23"/>
      <c r="BN267" s="23"/>
      <c r="BO267" s="23"/>
      <c r="BP267" s="23"/>
      <c r="BQ267" s="23"/>
      <c r="BR267" s="23"/>
      <c r="BS267" s="23"/>
      <c r="BT267" s="23"/>
      <c r="BU267" s="23"/>
      <c r="BV267" s="23"/>
      <c r="BW267" s="23"/>
      <c r="BX267" s="23"/>
      <c r="BY267" s="23"/>
      <c r="BZ267" s="23"/>
      <c r="CA267" s="23"/>
      <c r="CB267" s="23"/>
      <c r="CC267" s="23"/>
      <c r="CD267" s="23"/>
      <c r="CE267" s="23"/>
      <c r="CF267" s="23"/>
      <c r="CG267" s="23"/>
      <c r="CH267" s="23"/>
      <c r="CI267" s="23"/>
      <c r="CJ267" s="23"/>
      <c r="CK267" s="23"/>
      <c r="CL267" s="23"/>
      <c r="CM267" s="23"/>
      <c r="CN267" s="23"/>
      <c r="CO267" s="23"/>
      <c r="CP267" s="23"/>
      <c r="CQ267" s="23"/>
      <c r="CR267" s="23"/>
      <c r="CS267" s="23"/>
      <c r="CT267" s="23"/>
      <c r="CU267" s="23"/>
      <c r="CV267" s="23"/>
      <c r="CW267" s="23"/>
      <c r="CX267" s="23"/>
      <c r="CY267" s="23"/>
      <c r="CZ267" s="23"/>
      <c r="DA267" s="23"/>
      <c r="DB267" s="23"/>
      <c r="DC267" s="23"/>
      <c r="DD267" s="23"/>
      <c r="DE267" s="23"/>
      <c r="DF267" s="23"/>
      <c r="DG267" s="23"/>
      <c r="DH267" s="23"/>
      <c r="DI267" s="23"/>
      <c r="DJ267" s="23"/>
      <c r="DK267" s="23"/>
      <c r="DL267" s="23"/>
      <c r="DM267" s="23"/>
      <c r="DN267" s="23"/>
      <c r="DO267" s="23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3"/>
      <c r="EC267" s="23"/>
      <c r="ED267" s="23"/>
      <c r="EE267" s="23"/>
      <c r="EF267" s="23"/>
      <c r="EG267" s="23"/>
      <c r="EH267" s="23"/>
      <c r="EI267" s="23"/>
    </row>
    <row r="268" spans="1:139" x14ac:dyDescent="0.6">
      <c r="A268" s="41"/>
      <c r="B268" s="42"/>
      <c r="C268" s="23"/>
      <c r="D268" s="23"/>
      <c r="E268" s="23"/>
      <c r="F268" s="60"/>
      <c r="G268" s="60"/>
      <c r="H268" s="31"/>
      <c r="I268" s="36"/>
      <c r="J268" s="36"/>
      <c r="K268" s="23"/>
      <c r="L268" s="61"/>
      <c r="M268" s="61"/>
      <c r="N268" s="61"/>
      <c r="O268" s="61"/>
      <c r="P268" s="61"/>
      <c r="Q268" s="61"/>
      <c r="R268" s="61"/>
      <c r="S268" s="61"/>
      <c r="T268" s="61"/>
      <c r="U268" s="61"/>
      <c r="V268" s="61"/>
      <c r="W268" s="61"/>
      <c r="X268" s="61"/>
      <c r="Y268" s="61"/>
      <c r="Z268" s="61"/>
      <c r="AA268" s="61"/>
      <c r="AB268" s="61"/>
      <c r="AC268" s="61"/>
      <c r="AD268" s="61"/>
      <c r="AE268" s="61"/>
      <c r="AF268" s="61"/>
      <c r="AG268" s="61"/>
      <c r="AH268" s="61"/>
      <c r="AI268" s="61"/>
      <c r="AJ268" s="61"/>
      <c r="AK268" s="61"/>
      <c r="AL268" s="61"/>
      <c r="AM268" s="61"/>
      <c r="AN268" s="61"/>
      <c r="AO268" s="61"/>
      <c r="AP268" s="61"/>
      <c r="AQ268" s="61"/>
      <c r="AR268" s="61"/>
      <c r="AS268" s="61"/>
      <c r="AT268" s="61"/>
      <c r="AU268" s="61"/>
      <c r="AV268" s="61"/>
      <c r="AW268" s="61"/>
      <c r="AX268" s="61"/>
      <c r="AY268" s="61"/>
      <c r="AZ268" s="61"/>
      <c r="BA268" s="61"/>
      <c r="BB268" s="61"/>
      <c r="BC268" s="61"/>
      <c r="BD268" s="61"/>
      <c r="BE268" s="61"/>
      <c r="BF268" s="61"/>
      <c r="BG268" s="61"/>
      <c r="BH268" s="61"/>
      <c r="BI268" s="61"/>
      <c r="BJ268" s="61"/>
      <c r="BK268" s="61"/>
      <c r="BL268" s="61"/>
      <c r="BM268" s="61"/>
      <c r="BN268" s="61"/>
      <c r="BO268" s="61"/>
      <c r="BP268" s="61"/>
      <c r="BQ268" s="61"/>
      <c r="BR268" s="61"/>
      <c r="BS268" s="61"/>
      <c r="BT268" s="61"/>
      <c r="BU268" s="61"/>
      <c r="BV268" s="61"/>
      <c r="BW268" s="61"/>
      <c r="BX268" s="61"/>
      <c r="BY268" s="61"/>
      <c r="BZ268" s="61"/>
      <c r="CA268" s="61"/>
      <c r="CB268" s="61"/>
      <c r="CC268" s="61"/>
      <c r="CD268" s="61"/>
      <c r="CE268" s="61"/>
      <c r="CF268" s="61"/>
      <c r="CG268" s="61"/>
      <c r="CH268" s="61"/>
      <c r="CI268" s="61"/>
      <c r="CJ268" s="61"/>
      <c r="CK268" s="61"/>
      <c r="CL268" s="61"/>
      <c r="CM268" s="61"/>
      <c r="CN268" s="61"/>
      <c r="CO268" s="61"/>
      <c r="CP268" s="61"/>
      <c r="CQ268" s="61"/>
      <c r="CR268" s="61"/>
      <c r="CS268" s="61"/>
      <c r="CT268" s="61"/>
      <c r="CU268" s="61"/>
      <c r="CV268" s="61"/>
      <c r="CW268" s="61"/>
      <c r="CX268" s="61"/>
      <c r="CY268" s="61"/>
      <c r="CZ268" s="61"/>
      <c r="DA268" s="61"/>
      <c r="DB268" s="61"/>
      <c r="DC268" s="61"/>
      <c r="DD268" s="61"/>
      <c r="DE268" s="61"/>
      <c r="DF268" s="61"/>
      <c r="DG268" s="61"/>
      <c r="DH268" s="61"/>
      <c r="DI268" s="61"/>
      <c r="DJ268" s="61"/>
      <c r="DK268" s="61"/>
      <c r="DL268" s="61"/>
      <c r="DM268" s="61"/>
      <c r="DN268" s="61"/>
      <c r="DO268" s="61"/>
      <c r="DP268" s="61"/>
      <c r="DQ268" s="61"/>
      <c r="DR268" s="61"/>
      <c r="DS268" s="61"/>
      <c r="DT268" s="61"/>
      <c r="DU268" s="61"/>
      <c r="DV268" s="61"/>
      <c r="DW268" s="61"/>
      <c r="DX268" s="61"/>
      <c r="DY268" s="61"/>
      <c r="DZ268" s="61"/>
      <c r="EA268" s="61"/>
      <c r="EB268" s="61"/>
      <c r="EC268" s="61"/>
      <c r="ED268" s="61"/>
      <c r="EE268" s="61"/>
      <c r="EF268" s="61"/>
      <c r="EG268" s="61"/>
      <c r="EH268" s="61"/>
      <c r="EI268" s="61"/>
    </row>
    <row r="269" spans="1:139" x14ac:dyDescent="0.6">
      <c r="A269" s="62"/>
      <c r="B269" s="63"/>
      <c r="C269" s="64"/>
      <c r="D269" s="61"/>
      <c r="E269" s="61"/>
      <c r="F269" s="65"/>
      <c r="G269" s="65"/>
      <c r="H269" s="66"/>
      <c r="I269" s="67"/>
      <c r="J269" s="67"/>
      <c r="K269" s="61"/>
      <c r="L269" s="23"/>
      <c r="M269" s="23"/>
      <c r="N269" s="23"/>
      <c r="O269" s="23"/>
      <c r="P269" s="23"/>
      <c r="Q269" s="23"/>
      <c r="R269" s="23"/>
      <c r="S269" s="23"/>
      <c r="T269" s="23"/>
      <c r="U269" s="23"/>
      <c r="V269" s="23"/>
      <c r="W269" s="23"/>
      <c r="X269" s="23"/>
      <c r="Y269" s="23"/>
      <c r="Z269" s="23"/>
      <c r="AA269" s="23"/>
      <c r="AB269" s="23"/>
      <c r="AC269" s="23"/>
      <c r="AD269" s="23"/>
      <c r="AE269" s="23"/>
      <c r="AF269" s="23"/>
      <c r="AG269" s="23"/>
      <c r="AH269" s="23"/>
      <c r="AI269" s="23"/>
      <c r="AJ269" s="23"/>
      <c r="AK269" s="23"/>
      <c r="AL269" s="23"/>
      <c r="AM269" s="23"/>
      <c r="AN269" s="23"/>
      <c r="AO269" s="23"/>
      <c r="AP269" s="23"/>
      <c r="AQ269" s="23"/>
      <c r="AR269" s="23"/>
      <c r="AS269" s="23"/>
      <c r="AT269" s="23"/>
      <c r="AU269" s="23"/>
      <c r="AV269" s="23"/>
      <c r="AW269" s="23"/>
      <c r="AX269" s="23"/>
      <c r="AY269" s="23"/>
      <c r="AZ269" s="23"/>
      <c r="BA269" s="23"/>
      <c r="BB269" s="23"/>
      <c r="BC269" s="23"/>
      <c r="BD269" s="23"/>
      <c r="BE269" s="23"/>
      <c r="BF269" s="23"/>
      <c r="BG269" s="23"/>
      <c r="BH269" s="23"/>
      <c r="BI269" s="23"/>
      <c r="BJ269" s="23"/>
      <c r="BK269" s="23"/>
      <c r="BL269" s="23"/>
      <c r="BM269" s="23"/>
      <c r="BN269" s="23"/>
      <c r="BO269" s="23"/>
      <c r="BP269" s="23"/>
      <c r="BQ269" s="23"/>
      <c r="BR269" s="23"/>
      <c r="BS269" s="23"/>
      <c r="BT269" s="23"/>
      <c r="BU269" s="23"/>
      <c r="BV269" s="23"/>
      <c r="BW269" s="23"/>
      <c r="BX269" s="23"/>
      <c r="BY269" s="23"/>
      <c r="BZ269" s="23"/>
      <c r="CA269" s="23"/>
      <c r="CB269" s="23"/>
      <c r="CC269" s="23"/>
      <c r="CD269" s="23"/>
      <c r="CE269" s="23"/>
      <c r="CF269" s="23"/>
      <c r="CG269" s="23"/>
      <c r="CH269" s="23"/>
      <c r="CI269" s="23"/>
      <c r="CJ269" s="23"/>
      <c r="CK269" s="23"/>
      <c r="CL269" s="23"/>
      <c r="CM269" s="23"/>
      <c r="CN269" s="23"/>
      <c r="CO269" s="23"/>
      <c r="CP269" s="23"/>
      <c r="CQ269" s="23"/>
      <c r="CR269" s="23"/>
      <c r="CS269" s="23"/>
      <c r="CT269" s="23"/>
      <c r="CU269" s="23"/>
      <c r="CV269" s="23"/>
      <c r="CW269" s="23"/>
      <c r="CX269" s="23"/>
      <c r="CY269" s="23"/>
      <c r="CZ269" s="23"/>
      <c r="DA269" s="23"/>
      <c r="DB269" s="23"/>
      <c r="DC269" s="23"/>
      <c r="DD269" s="23"/>
      <c r="DE269" s="23"/>
      <c r="DF269" s="23"/>
      <c r="DG269" s="23"/>
      <c r="DH269" s="23"/>
      <c r="DI269" s="23"/>
      <c r="DJ269" s="23"/>
      <c r="DK269" s="23"/>
      <c r="DL269" s="23"/>
      <c r="DM269" s="23"/>
      <c r="DN269" s="23"/>
      <c r="DO269" s="23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3"/>
      <c r="EC269" s="23"/>
      <c r="ED269" s="23"/>
      <c r="EE269" s="23"/>
      <c r="EF269" s="23"/>
      <c r="EG269" s="23"/>
      <c r="EH269" s="23"/>
      <c r="EI269" s="23"/>
    </row>
    <row r="270" spans="1:139" s="23" customFormat="1" x14ac:dyDescent="0.6">
      <c r="A270" s="41"/>
      <c r="B270" s="42"/>
      <c r="F270" s="60"/>
      <c r="G270" s="60"/>
      <c r="H270" s="31"/>
      <c r="I270" s="36"/>
      <c r="J270" s="36"/>
    </row>
    <row r="271" spans="1:139" s="23" customFormat="1" x14ac:dyDescent="0.6">
      <c r="A271" s="41"/>
      <c r="B271" s="42"/>
      <c r="F271" s="60"/>
      <c r="G271" s="60"/>
      <c r="H271" s="31"/>
      <c r="I271" s="36"/>
      <c r="J271" s="36"/>
    </row>
    <row r="272" spans="1:139" s="23" customFormat="1" x14ac:dyDescent="0.6">
      <c r="A272" s="41"/>
      <c r="B272" s="42"/>
      <c r="F272" s="60"/>
      <c r="G272" s="60"/>
      <c r="H272" s="68"/>
      <c r="I272" s="36"/>
      <c r="J272" s="36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  <c r="AA272" s="8"/>
      <c r="AB272" s="8"/>
      <c r="AC272" s="8"/>
      <c r="AD272" s="8"/>
      <c r="AE272" s="8"/>
      <c r="AF272" s="8"/>
      <c r="AG272" s="8"/>
      <c r="AH272" s="8"/>
      <c r="AI272" s="8"/>
      <c r="AJ272" s="8"/>
      <c r="AK272" s="8"/>
      <c r="AL272" s="8"/>
      <c r="AM272" s="8"/>
      <c r="AN272" s="8"/>
      <c r="AO272" s="8"/>
      <c r="AP272" s="8"/>
      <c r="AQ272" s="8"/>
      <c r="AR272" s="8"/>
      <c r="AS272" s="8"/>
      <c r="AT272" s="8"/>
      <c r="AU272" s="8"/>
      <c r="AV272" s="8"/>
      <c r="AW272" s="8"/>
      <c r="AX272" s="8"/>
      <c r="AY272" s="8"/>
      <c r="AZ272" s="8"/>
      <c r="BA272" s="8"/>
      <c r="BB272" s="8"/>
      <c r="BC272" s="8"/>
      <c r="BD272" s="8"/>
      <c r="BE272" s="8"/>
      <c r="BF272" s="8"/>
      <c r="BG272" s="8"/>
      <c r="BH272" s="8"/>
      <c r="BI272" s="8"/>
      <c r="BJ272" s="8"/>
      <c r="BK272" s="8"/>
      <c r="BL272" s="8"/>
      <c r="BM272" s="8"/>
      <c r="BN272" s="8"/>
      <c r="BO272" s="8"/>
      <c r="BP272" s="8"/>
      <c r="BQ272" s="8"/>
      <c r="BR272" s="8"/>
      <c r="BS272" s="8"/>
      <c r="BT272" s="8"/>
      <c r="BU272" s="8"/>
      <c r="BV272" s="8"/>
      <c r="BW272" s="8"/>
      <c r="BX272" s="8"/>
      <c r="BY272" s="8"/>
      <c r="BZ272" s="8"/>
      <c r="CA272" s="8"/>
      <c r="CB272" s="8"/>
      <c r="CC272" s="8"/>
      <c r="CD272" s="8"/>
      <c r="CE272" s="8"/>
      <c r="CF272" s="8"/>
      <c r="CG272" s="8"/>
      <c r="CH272" s="8"/>
      <c r="CI272" s="8"/>
      <c r="CJ272" s="8"/>
      <c r="CK272" s="8"/>
      <c r="CL272" s="8"/>
      <c r="CM272" s="8"/>
      <c r="CN272" s="8"/>
      <c r="CO272" s="8"/>
      <c r="CP272" s="8"/>
      <c r="CQ272" s="8"/>
      <c r="CR272" s="8"/>
      <c r="CS272" s="8"/>
      <c r="CT272" s="8"/>
      <c r="CU272" s="8"/>
      <c r="CV272" s="8"/>
      <c r="CW272" s="8"/>
      <c r="CX272" s="8"/>
      <c r="CY272" s="8"/>
      <c r="CZ272" s="8"/>
      <c r="DA272" s="8"/>
      <c r="DB272" s="8"/>
      <c r="DC272" s="8"/>
      <c r="DD272" s="8"/>
      <c r="DE272" s="8"/>
      <c r="DF272" s="8"/>
      <c r="DG272" s="8"/>
      <c r="DH272" s="8"/>
      <c r="DI272" s="8"/>
      <c r="DJ272" s="8"/>
      <c r="DK272" s="8"/>
      <c r="DL272" s="8"/>
      <c r="DM272" s="8"/>
      <c r="DN272" s="8"/>
      <c r="DO272" s="8"/>
      <c r="DP272" s="8"/>
      <c r="DQ272" s="8"/>
      <c r="DR272" s="8"/>
      <c r="DS272" s="8"/>
      <c r="DT272" s="8"/>
      <c r="DU272" s="8"/>
      <c r="DV272" s="8"/>
      <c r="DW272" s="8"/>
      <c r="DX272" s="8"/>
      <c r="DY272" s="8"/>
      <c r="DZ272" s="8"/>
      <c r="EA272" s="8"/>
      <c r="EB272" s="8"/>
      <c r="EC272" s="8"/>
      <c r="ED272" s="8"/>
      <c r="EE272" s="8"/>
      <c r="EF272" s="8"/>
      <c r="EG272" s="8"/>
      <c r="EH272" s="8"/>
      <c r="EI272" s="8"/>
    </row>
    <row r="273" spans="1:139" s="61" customFormat="1" x14ac:dyDescent="0.6">
      <c r="A273" s="40"/>
      <c r="B273" s="16"/>
      <c r="C273" s="8"/>
      <c r="D273" s="8"/>
      <c r="E273" s="8"/>
      <c r="F273" s="49"/>
      <c r="G273" s="49"/>
      <c r="H273" s="69"/>
      <c r="I273" s="9"/>
      <c r="J273" s="9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  <c r="AA273" s="8"/>
      <c r="AB273" s="8"/>
      <c r="AC273" s="8"/>
      <c r="AD273" s="8"/>
      <c r="AE273" s="8"/>
      <c r="AF273" s="8"/>
      <c r="AG273" s="8"/>
      <c r="AH273" s="8"/>
      <c r="AI273" s="8"/>
      <c r="AJ273" s="8"/>
      <c r="AK273" s="8"/>
      <c r="AL273" s="8"/>
      <c r="AM273" s="8"/>
      <c r="AN273" s="8"/>
      <c r="AO273" s="8"/>
      <c r="AP273" s="8"/>
      <c r="AQ273" s="8"/>
      <c r="AR273" s="8"/>
      <c r="AS273" s="8"/>
      <c r="AT273" s="8"/>
      <c r="AU273" s="8"/>
      <c r="AV273" s="8"/>
      <c r="AW273" s="8"/>
      <c r="AX273" s="8"/>
      <c r="AY273" s="8"/>
      <c r="AZ273" s="8"/>
      <c r="BA273" s="8"/>
      <c r="BB273" s="8"/>
      <c r="BC273" s="8"/>
      <c r="BD273" s="8"/>
      <c r="BE273" s="8"/>
      <c r="BF273" s="8"/>
      <c r="BG273" s="8"/>
      <c r="BH273" s="8"/>
      <c r="BI273" s="8"/>
      <c r="BJ273" s="8"/>
      <c r="BK273" s="8"/>
      <c r="BL273" s="8"/>
      <c r="BM273" s="8"/>
      <c r="BN273" s="8"/>
      <c r="BO273" s="8"/>
      <c r="BP273" s="8"/>
      <c r="BQ273" s="8"/>
      <c r="BR273" s="8"/>
      <c r="BS273" s="8"/>
      <c r="BT273" s="8"/>
      <c r="BU273" s="8"/>
      <c r="BV273" s="8"/>
      <c r="BW273" s="8"/>
      <c r="BX273" s="8"/>
      <c r="BY273" s="8"/>
      <c r="BZ273" s="8"/>
      <c r="CA273" s="8"/>
      <c r="CB273" s="8"/>
      <c r="CC273" s="8"/>
      <c r="CD273" s="8"/>
      <c r="CE273" s="8"/>
      <c r="CF273" s="8"/>
      <c r="CG273" s="8"/>
      <c r="CH273" s="8"/>
      <c r="CI273" s="8"/>
      <c r="CJ273" s="8"/>
      <c r="CK273" s="8"/>
      <c r="CL273" s="8"/>
      <c r="CM273" s="8"/>
      <c r="CN273" s="8"/>
      <c r="CO273" s="8"/>
      <c r="CP273" s="8"/>
      <c r="CQ273" s="8"/>
      <c r="CR273" s="8"/>
      <c r="CS273" s="8"/>
      <c r="CT273" s="8"/>
      <c r="CU273" s="8"/>
      <c r="CV273" s="8"/>
      <c r="CW273" s="8"/>
      <c r="CX273" s="8"/>
      <c r="CY273" s="8"/>
      <c r="CZ273" s="8"/>
      <c r="DA273" s="8"/>
      <c r="DB273" s="8"/>
      <c r="DC273" s="8"/>
      <c r="DD273" s="8"/>
      <c r="DE273" s="8"/>
      <c r="DF273" s="8"/>
      <c r="DG273" s="8"/>
      <c r="DH273" s="8"/>
      <c r="DI273" s="8"/>
      <c r="DJ273" s="8"/>
      <c r="DK273" s="8"/>
      <c r="DL273" s="8"/>
      <c r="DM273" s="8"/>
      <c r="DN273" s="8"/>
      <c r="DO273" s="8"/>
      <c r="DP273" s="8"/>
      <c r="DQ273" s="8"/>
      <c r="DR273" s="8"/>
      <c r="DS273" s="8"/>
      <c r="DT273" s="8"/>
      <c r="DU273" s="8"/>
      <c r="DV273" s="8"/>
      <c r="DW273" s="8"/>
      <c r="DX273" s="8"/>
      <c r="DY273" s="8"/>
      <c r="DZ273" s="8"/>
      <c r="EA273" s="8"/>
      <c r="EB273" s="8"/>
      <c r="EC273" s="8"/>
      <c r="ED273" s="8"/>
      <c r="EE273" s="8"/>
      <c r="EF273" s="8"/>
      <c r="EG273" s="8"/>
      <c r="EH273" s="8"/>
      <c r="EI273" s="8"/>
    </row>
    <row r="274" spans="1:139" s="23" customFormat="1" x14ac:dyDescent="0.6">
      <c r="A274" s="40"/>
      <c r="B274" s="16"/>
      <c r="C274" s="8"/>
      <c r="D274" s="8"/>
      <c r="E274" s="8"/>
      <c r="F274" s="49"/>
      <c r="G274" s="49"/>
      <c r="H274" s="69"/>
      <c r="I274" s="9"/>
      <c r="J274" s="9"/>
      <c r="K274" s="8"/>
    </row>
    <row r="275" spans="1:139" s="23" customFormat="1" x14ac:dyDescent="0.6">
      <c r="A275" s="41"/>
      <c r="B275" s="42"/>
      <c r="F275" s="60"/>
      <c r="G275" s="60"/>
      <c r="H275" s="31"/>
      <c r="I275" s="36"/>
      <c r="J275" s="36"/>
    </row>
    <row r="276" spans="1:139" s="23" customFormat="1" x14ac:dyDescent="0.6">
      <c r="A276" s="41"/>
      <c r="B276" s="42"/>
      <c r="F276" s="60"/>
      <c r="G276" s="60"/>
      <c r="H276" s="31"/>
      <c r="I276" s="36"/>
      <c r="J276" s="36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  <c r="AA276" s="8"/>
      <c r="AB276" s="8"/>
      <c r="AC276" s="8"/>
      <c r="AD276" s="8"/>
      <c r="AE276" s="8"/>
      <c r="AF276" s="8"/>
      <c r="AG276" s="8"/>
      <c r="AH276" s="8"/>
      <c r="AI276" s="8"/>
      <c r="AJ276" s="8"/>
      <c r="AK276" s="8"/>
      <c r="AL276" s="8"/>
      <c r="AM276" s="8"/>
      <c r="AN276" s="8"/>
      <c r="AO276" s="8"/>
      <c r="AP276" s="8"/>
      <c r="AQ276" s="8"/>
      <c r="AR276" s="8"/>
      <c r="AS276" s="8"/>
      <c r="AT276" s="8"/>
      <c r="AU276" s="8"/>
      <c r="AV276" s="8"/>
      <c r="AW276" s="8"/>
      <c r="AX276" s="8"/>
      <c r="AY276" s="8"/>
      <c r="AZ276" s="8"/>
      <c r="BA276" s="8"/>
      <c r="BB276" s="8"/>
      <c r="BC276" s="8"/>
      <c r="BD276" s="8"/>
      <c r="BE276" s="8"/>
      <c r="BF276" s="8"/>
      <c r="BG276" s="8"/>
      <c r="BH276" s="8"/>
      <c r="BI276" s="8"/>
      <c r="BJ276" s="8"/>
      <c r="BK276" s="8"/>
      <c r="BL276" s="8"/>
      <c r="BM276" s="8"/>
      <c r="BN276" s="8"/>
      <c r="BO276" s="8"/>
      <c r="BP276" s="8"/>
      <c r="BQ276" s="8"/>
      <c r="BR276" s="8"/>
      <c r="BS276" s="8"/>
      <c r="BT276" s="8"/>
      <c r="BU276" s="8"/>
      <c r="BV276" s="8"/>
      <c r="BW276" s="8"/>
      <c r="BX276" s="8"/>
      <c r="BY276" s="8"/>
      <c r="BZ276" s="8"/>
      <c r="CA276" s="8"/>
      <c r="CB276" s="8"/>
      <c r="CC276" s="8"/>
      <c r="CD276" s="8"/>
      <c r="CE276" s="8"/>
      <c r="CF276" s="8"/>
      <c r="CG276" s="8"/>
      <c r="CH276" s="8"/>
      <c r="CI276" s="8"/>
      <c r="CJ276" s="8"/>
      <c r="CK276" s="8"/>
      <c r="CL276" s="8"/>
      <c r="CM276" s="8"/>
      <c r="CN276" s="8"/>
      <c r="CO276" s="8"/>
      <c r="CP276" s="8"/>
      <c r="CQ276" s="8"/>
      <c r="CR276" s="8"/>
      <c r="CS276" s="8"/>
      <c r="CT276" s="8"/>
      <c r="CU276" s="8"/>
      <c r="CV276" s="8"/>
      <c r="CW276" s="8"/>
      <c r="CX276" s="8"/>
      <c r="CY276" s="8"/>
      <c r="CZ276" s="8"/>
      <c r="DA276" s="8"/>
      <c r="DB276" s="8"/>
      <c r="DC276" s="8"/>
      <c r="DD276" s="8"/>
      <c r="DE276" s="8"/>
      <c r="DF276" s="8"/>
      <c r="DG276" s="8"/>
      <c r="DH276" s="8"/>
      <c r="DI276" s="8"/>
      <c r="DJ276" s="8"/>
      <c r="DK276" s="8"/>
      <c r="DL276" s="8"/>
      <c r="DM276" s="8"/>
      <c r="DN276" s="8"/>
      <c r="DO276" s="8"/>
      <c r="DP276" s="8"/>
      <c r="DQ276" s="8"/>
      <c r="DR276" s="8"/>
      <c r="DS276" s="8"/>
      <c r="DT276" s="8"/>
      <c r="DU276" s="8"/>
      <c r="DV276" s="8"/>
      <c r="DW276" s="8"/>
      <c r="DX276" s="8"/>
      <c r="DY276" s="8"/>
      <c r="DZ276" s="8"/>
      <c r="EA276" s="8"/>
      <c r="EB276" s="8"/>
      <c r="EC276" s="8"/>
      <c r="ED276" s="8"/>
      <c r="EE276" s="8"/>
      <c r="EF276" s="8"/>
      <c r="EG276" s="8"/>
      <c r="EH276" s="8"/>
      <c r="EI276" s="8"/>
    </row>
    <row r="277" spans="1:139" x14ac:dyDescent="0.6">
      <c r="A277" s="40"/>
      <c r="F277" s="49"/>
      <c r="G277" s="49"/>
      <c r="H277" s="7"/>
    </row>
    <row r="278" spans="1:139" x14ac:dyDescent="0.6">
      <c r="A278" s="40"/>
      <c r="F278" s="49"/>
      <c r="G278" s="49"/>
      <c r="H278" s="7"/>
    </row>
    <row r="279" spans="1:139" s="23" customFormat="1" x14ac:dyDescent="0.6">
      <c r="A279" s="40"/>
      <c r="B279" s="16"/>
      <c r="C279" s="8"/>
      <c r="D279" s="8"/>
      <c r="E279" s="8"/>
      <c r="F279" s="49"/>
      <c r="G279" s="49"/>
      <c r="H279" s="7"/>
      <c r="I279" s="9"/>
      <c r="J279" s="9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  <c r="AA279" s="8"/>
      <c r="AB279" s="8"/>
      <c r="AC279" s="8"/>
      <c r="AD279" s="8"/>
      <c r="AE279" s="8"/>
      <c r="AF279" s="8"/>
      <c r="AG279" s="8"/>
      <c r="AH279" s="8"/>
      <c r="AI279" s="8"/>
      <c r="AJ279" s="8"/>
      <c r="AK279" s="8"/>
      <c r="AL279" s="8"/>
      <c r="AM279" s="8"/>
      <c r="AN279" s="8"/>
      <c r="AO279" s="8"/>
      <c r="AP279" s="8"/>
      <c r="AQ279" s="8"/>
      <c r="AR279" s="8"/>
      <c r="AS279" s="8"/>
      <c r="AT279" s="8"/>
      <c r="AU279" s="8"/>
      <c r="AV279" s="8"/>
      <c r="AW279" s="8"/>
      <c r="AX279" s="8"/>
      <c r="AY279" s="8"/>
      <c r="AZ279" s="8"/>
      <c r="BA279" s="8"/>
      <c r="BB279" s="8"/>
      <c r="BC279" s="8"/>
      <c r="BD279" s="8"/>
      <c r="BE279" s="8"/>
      <c r="BF279" s="8"/>
      <c r="BG279" s="8"/>
      <c r="BH279" s="8"/>
      <c r="BI279" s="8"/>
      <c r="BJ279" s="8"/>
      <c r="BK279" s="8"/>
      <c r="BL279" s="8"/>
      <c r="BM279" s="8"/>
      <c r="BN279" s="8"/>
      <c r="BO279" s="8"/>
      <c r="BP279" s="8"/>
      <c r="BQ279" s="8"/>
      <c r="BR279" s="8"/>
      <c r="BS279" s="8"/>
      <c r="BT279" s="8"/>
      <c r="BU279" s="8"/>
      <c r="BV279" s="8"/>
      <c r="BW279" s="8"/>
      <c r="BX279" s="8"/>
      <c r="BY279" s="8"/>
      <c r="BZ279" s="8"/>
      <c r="CA279" s="8"/>
      <c r="CB279" s="8"/>
      <c r="CC279" s="8"/>
      <c r="CD279" s="8"/>
      <c r="CE279" s="8"/>
      <c r="CF279" s="8"/>
      <c r="CG279" s="8"/>
      <c r="CH279" s="8"/>
      <c r="CI279" s="8"/>
      <c r="CJ279" s="8"/>
      <c r="CK279" s="8"/>
      <c r="CL279" s="8"/>
      <c r="CM279" s="8"/>
      <c r="CN279" s="8"/>
      <c r="CO279" s="8"/>
      <c r="CP279" s="8"/>
      <c r="CQ279" s="8"/>
      <c r="CR279" s="8"/>
      <c r="CS279" s="8"/>
      <c r="CT279" s="8"/>
      <c r="CU279" s="8"/>
      <c r="CV279" s="8"/>
      <c r="CW279" s="8"/>
      <c r="CX279" s="8"/>
      <c r="CY279" s="8"/>
      <c r="CZ279" s="8"/>
      <c r="DA279" s="8"/>
      <c r="DB279" s="8"/>
      <c r="DC279" s="8"/>
      <c r="DD279" s="8"/>
      <c r="DE279" s="8"/>
      <c r="DF279" s="8"/>
      <c r="DG279" s="8"/>
      <c r="DH279" s="8"/>
      <c r="DI279" s="8"/>
      <c r="DJ279" s="8"/>
      <c r="DK279" s="8"/>
      <c r="DL279" s="8"/>
      <c r="DM279" s="8"/>
      <c r="DN279" s="8"/>
      <c r="DO279" s="8"/>
      <c r="DP279" s="8"/>
      <c r="DQ279" s="8"/>
      <c r="DR279" s="8"/>
      <c r="DS279" s="8"/>
      <c r="DT279" s="8"/>
      <c r="DU279" s="8"/>
      <c r="DV279" s="8"/>
      <c r="DW279" s="8"/>
      <c r="DX279" s="8"/>
      <c r="DY279" s="8"/>
      <c r="DZ279" s="8"/>
      <c r="EA279" s="8"/>
      <c r="EB279" s="8"/>
      <c r="EC279" s="8"/>
      <c r="ED279" s="8"/>
      <c r="EE279" s="8"/>
      <c r="EF279" s="8"/>
      <c r="EG279" s="8"/>
      <c r="EH279" s="8"/>
      <c r="EI279" s="8"/>
    </row>
    <row r="280" spans="1:139" s="23" customFormat="1" x14ac:dyDescent="0.6">
      <c r="A280" s="40"/>
      <c r="B280" s="16"/>
      <c r="C280" s="8"/>
      <c r="D280" s="8"/>
      <c r="E280" s="8"/>
      <c r="F280" s="49"/>
      <c r="G280" s="49"/>
      <c r="H280" s="7"/>
      <c r="I280" s="9"/>
      <c r="J280" s="9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  <c r="AA280" s="8"/>
      <c r="AB280" s="8"/>
      <c r="AC280" s="8"/>
      <c r="AD280" s="8"/>
      <c r="AE280" s="8"/>
      <c r="AF280" s="8"/>
      <c r="AG280" s="8"/>
      <c r="AH280" s="8"/>
      <c r="AI280" s="8"/>
      <c r="AJ280" s="8"/>
      <c r="AK280" s="8"/>
      <c r="AL280" s="8"/>
      <c r="AM280" s="8"/>
      <c r="AN280" s="8"/>
      <c r="AO280" s="8"/>
      <c r="AP280" s="8"/>
      <c r="AQ280" s="8"/>
      <c r="AR280" s="8"/>
      <c r="AS280" s="8"/>
      <c r="AT280" s="8"/>
      <c r="AU280" s="8"/>
      <c r="AV280" s="8"/>
      <c r="AW280" s="8"/>
      <c r="AX280" s="8"/>
      <c r="AY280" s="8"/>
      <c r="AZ280" s="8"/>
      <c r="BA280" s="8"/>
      <c r="BB280" s="8"/>
      <c r="BC280" s="8"/>
      <c r="BD280" s="8"/>
      <c r="BE280" s="8"/>
      <c r="BF280" s="8"/>
      <c r="BG280" s="8"/>
      <c r="BH280" s="8"/>
      <c r="BI280" s="8"/>
      <c r="BJ280" s="8"/>
      <c r="BK280" s="8"/>
      <c r="BL280" s="8"/>
      <c r="BM280" s="8"/>
      <c r="BN280" s="8"/>
      <c r="BO280" s="8"/>
      <c r="BP280" s="8"/>
      <c r="BQ280" s="8"/>
      <c r="BR280" s="8"/>
      <c r="BS280" s="8"/>
      <c r="BT280" s="8"/>
      <c r="BU280" s="8"/>
      <c r="BV280" s="8"/>
      <c r="BW280" s="8"/>
      <c r="BX280" s="8"/>
      <c r="BY280" s="8"/>
      <c r="BZ280" s="8"/>
      <c r="CA280" s="8"/>
      <c r="CB280" s="8"/>
      <c r="CC280" s="8"/>
      <c r="CD280" s="8"/>
      <c r="CE280" s="8"/>
      <c r="CF280" s="8"/>
      <c r="CG280" s="8"/>
      <c r="CH280" s="8"/>
      <c r="CI280" s="8"/>
      <c r="CJ280" s="8"/>
      <c r="CK280" s="8"/>
      <c r="CL280" s="8"/>
      <c r="CM280" s="8"/>
      <c r="CN280" s="8"/>
      <c r="CO280" s="8"/>
      <c r="CP280" s="8"/>
      <c r="CQ280" s="8"/>
      <c r="CR280" s="8"/>
      <c r="CS280" s="8"/>
      <c r="CT280" s="8"/>
      <c r="CU280" s="8"/>
      <c r="CV280" s="8"/>
      <c r="CW280" s="8"/>
      <c r="CX280" s="8"/>
      <c r="CY280" s="8"/>
      <c r="CZ280" s="8"/>
      <c r="DA280" s="8"/>
      <c r="DB280" s="8"/>
      <c r="DC280" s="8"/>
      <c r="DD280" s="8"/>
      <c r="DE280" s="8"/>
      <c r="DF280" s="8"/>
      <c r="DG280" s="8"/>
      <c r="DH280" s="8"/>
      <c r="DI280" s="8"/>
      <c r="DJ280" s="8"/>
      <c r="DK280" s="8"/>
      <c r="DL280" s="8"/>
      <c r="DM280" s="8"/>
      <c r="DN280" s="8"/>
      <c r="DO280" s="8"/>
      <c r="DP280" s="8"/>
      <c r="DQ280" s="8"/>
      <c r="DR280" s="8"/>
      <c r="DS280" s="8"/>
      <c r="DT280" s="8"/>
      <c r="DU280" s="8"/>
      <c r="DV280" s="8"/>
      <c r="DW280" s="8"/>
      <c r="DX280" s="8"/>
      <c r="DY280" s="8"/>
      <c r="DZ280" s="8"/>
      <c r="EA280" s="8"/>
      <c r="EB280" s="8"/>
      <c r="EC280" s="8"/>
      <c r="ED280" s="8"/>
      <c r="EE280" s="8"/>
      <c r="EF280" s="8"/>
      <c r="EG280" s="8"/>
      <c r="EH280" s="8"/>
      <c r="EI280" s="8"/>
    </row>
    <row r="281" spans="1:139" x14ac:dyDescent="0.6">
      <c r="A281" s="40"/>
      <c r="F281" s="49"/>
      <c r="G281" s="49"/>
      <c r="H281" s="7"/>
    </row>
    <row r="282" spans="1:139" x14ac:dyDescent="0.6">
      <c r="A282" s="40"/>
      <c r="F282" s="49"/>
      <c r="G282" s="49"/>
      <c r="H282" s="7"/>
    </row>
    <row r="283" spans="1:139" x14ac:dyDescent="0.6">
      <c r="A283" s="40"/>
      <c r="F283" s="49"/>
      <c r="G283" s="49"/>
      <c r="H283" s="7"/>
    </row>
    <row r="284" spans="1:139" x14ac:dyDescent="0.6">
      <c r="A284" s="40"/>
      <c r="F284" s="49"/>
      <c r="G284" s="49"/>
      <c r="H284" s="7"/>
    </row>
    <row r="285" spans="1:139" x14ac:dyDescent="0.6">
      <c r="A285" s="40"/>
      <c r="F285" s="49"/>
      <c r="G285" s="49"/>
      <c r="H285" s="7"/>
    </row>
    <row r="286" spans="1:139" x14ac:dyDescent="0.6">
      <c r="A286" s="40"/>
      <c r="F286" s="49"/>
      <c r="G286" s="49"/>
      <c r="H286" s="7"/>
    </row>
    <row r="287" spans="1:139" x14ac:dyDescent="0.6">
      <c r="A287" s="40"/>
      <c r="F287" s="49"/>
      <c r="G287" s="49"/>
      <c r="H287" s="49"/>
    </row>
    <row r="288" spans="1:139" x14ac:dyDescent="0.6">
      <c r="A288" s="40"/>
      <c r="F288" s="49"/>
      <c r="G288" s="49"/>
      <c r="H288" s="49"/>
    </row>
    <row r="289" spans="1:10" x14ac:dyDescent="0.6">
      <c r="A289" s="40"/>
      <c r="F289" s="49"/>
      <c r="G289" s="49"/>
      <c r="H289" s="7"/>
    </row>
    <row r="290" spans="1:10" x14ac:dyDescent="0.6">
      <c r="A290" s="40"/>
      <c r="F290" s="58"/>
      <c r="G290" s="58"/>
      <c r="H290" s="50"/>
    </row>
    <row r="291" spans="1:10" x14ac:dyDescent="0.6">
      <c r="A291" s="40"/>
      <c r="F291" s="58"/>
      <c r="G291" s="58"/>
      <c r="H291" s="50"/>
    </row>
    <row r="292" spans="1:10" x14ac:dyDescent="0.6">
      <c r="A292" s="40"/>
      <c r="F292" s="58"/>
      <c r="G292" s="58"/>
      <c r="H292" s="50"/>
    </row>
    <row r="293" spans="1:10" x14ac:dyDescent="0.6">
      <c r="A293" s="40"/>
      <c r="F293" s="49"/>
      <c r="G293" s="49"/>
      <c r="H293" s="7"/>
    </row>
    <row r="294" spans="1:10" x14ac:dyDescent="0.6">
      <c r="A294" s="40"/>
      <c r="F294" s="49"/>
      <c r="G294" s="49"/>
      <c r="H294" s="7"/>
    </row>
    <row r="295" spans="1:10" x14ac:dyDescent="0.6">
      <c r="A295" s="40"/>
      <c r="F295" s="58"/>
      <c r="G295" s="58"/>
      <c r="H295" s="50"/>
      <c r="I295" s="59"/>
      <c r="J295" s="59"/>
    </row>
    <row r="296" spans="1:10" x14ac:dyDescent="0.6">
      <c r="A296" s="40"/>
      <c r="F296" s="49"/>
      <c r="G296" s="49"/>
      <c r="H296" s="7"/>
    </row>
    <row r="297" spans="1:10" x14ac:dyDescent="0.6">
      <c r="A297" s="40"/>
      <c r="F297" s="58"/>
      <c r="G297" s="58"/>
      <c r="H297" s="50"/>
      <c r="I297" s="59"/>
      <c r="J297" s="59"/>
    </row>
    <row r="298" spans="1:10" x14ac:dyDescent="0.6">
      <c r="A298" s="40"/>
      <c r="F298" s="58"/>
      <c r="G298" s="58"/>
      <c r="H298" s="50"/>
      <c r="I298" s="59"/>
      <c r="J298" s="59"/>
    </row>
    <row r="299" spans="1:10" x14ac:dyDescent="0.6">
      <c r="A299" s="40"/>
      <c r="F299" s="58"/>
      <c r="G299" s="58"/>
      <c r="H299" s="50"/>
      <c r="I299" s="59"/>
      <c r="J299" s="59"/>
    </row>
    <row r="300" spans="1:10" x14ac:dyDescent="0.6">
      <c r="A300" s="40"/>
      <c r="F300" s="49"/>
      <c r="G300" s="49"/>
      <c r="H300" s="7"/>
    </row>
    <row r="301" spans="1:10" x14ac:dyDescent="0.6">
      <c r="A301" s="40"/>
      <c r="F301" s="49"/>
      <c r="G301" s="49"/>
      <c r="H301" s="7"/>
    </row>
    <row r="302" spans="1:10" x14ac:dyDescent="0.6">
      <c r="A302" s="40"/>
      <c r="F302" s="49"/>
      <c r="G302" s="49"/>
      <c r="H302" s="7"/>
    </row>
    <row r="303" spans="1:10" x14ac:dyDescent="0.6">
      <c r="A303" s="40"/>
      <c r="F303" s="49"/>
      <c r="G303" s="49"/>
      <c r="H303" s="7"/>
    </row>
    <row r="304" spans="1:10" x14ac:dyDescent="0.6">
      <c r="A304" s="40"/>
      <c r="F304" s="49"/>
      <c r="G304" s="49"/>
      <c r="H304" s="7"/>
    </row>
    <row r="305" spans="1:139" x14ac:dyDescent="0.6">
      <c r="A305" s="40"/>
      <c r="F305" s="49"/>
      <c r="G305" s="49"/>
      <c r="H305" s="7"/>
    </row>
    <row r="306" spans="1:139" x14ac:dyDescent="0.6">
      <c r="A306" s="40"/>
      <c r="F306" s="58"/>
      <c r="G306" s="58"/>
      <c r="H306" s="50"/>
    </row>
    <row r="307" spans="1:139" x14ac:dyDescent="0.6">
      <c r="A307" s="40"/>
      <c r="F307" s="49"/>
      <c r="G307" s="49"/>
      <c r="H307" s="7"/>
    </row>
    <row r="308" spans="1:139" x14ac:dyDescent="0.6">
      <c r="A308" s="40"/>
      <c r="F308" s="49"/>
      <c r="G308" s="49"/>
      <c r="H308" s="7"/>
    </row>
    <row r="309" spans="1:139" x14ac:dyDescent="0.6">
      <c r="A309" s="40"/>
      <c r="F309" s="58"/>
      <c r="G309" s="58"/>
      <c r="H309" s="50"/>
    </row>
    <row r="310" spans="1:139" x14ac:dyDescent="0.6">
      <c r="A310" s="40"/>
      <c r="F310" s="58"/>
      <c r="G310" s="58"/>
      <c r="H310" s="50"/>
    </row>
    <row r="311" spans="1:139" x14ac:dyDescent="0.6">
      <c r="A311" s="40"/>
      <c r="F311" s="58"/>
      <c r="G311" s="58"/>
      <c r="H311" s="50"/>
    </row>
    <row r="312" spans="1:139" x14ac:dyDescent="0.6">
      <c r="A312" s="40"/>
      <c r="F312" s="58"/>
      <c r="G312" s="58"/>
      <c r="H312" s="50"/>
    </row>
    <row r="313" spans="1:139" x14ac:dyDescent="0.6">
      <c r="A313" s="40"/>
      <c r="F313" s="58"/>
      <c r="G313" s="58"/>
      <c r="H313" s="50"/>
    </row>
    <row r="314" spans="1:139" x14ac:dyDescent="0.6">
      <c r="A314" s="40"/>
      <c r="F314" s="58"/>
      <c r="G314" s="58"/>
      <c r="H314" s="50"/>
    </row>
    <row r="315" spans="1:139" x14ac:dyDescent="0.6">
      <c r="A315" s="40"/>
      <c r="F315" s="58"/>
      <c r="G315" s="58"/>
      <c r="H315" s="50"/>
    </row>
    <row r="316" spans="1:139" x14ac:dyDescent="0.6">
      <c r="A316" s="40"/>
      <c r="F316" s="58"/>
      <c r="G316" s="58"/>
      <c r="H316" s="50"/>
    </row>
    <row r="317" spans="1:139" x14ac:dyDescent="0.6">
      <c r="A317" s="40"/>
      <c r="F317" s="58"/>
      <c r="G317" s="58"/>
      <c r="H317" s="50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  <c r="BO317" s="4"/>
      <c r="BP317" s="4"/>
      <c r="BQ317" s="4"/>
      <c r="BR317" s="4"/>
      <c r="BS317" s="4"/>
      <c r="BT317" s="4"/>
      <c r="BU317" s="4"/>
      <c r="BV317" s="4"/>
      <c r="BW317" s="4"/>
      <c r="BX317" s="4"/>
      <c r="BY317" s="4"/>
      <c r="BZ317" s="4"/>
      <c r="CA317" s="4"/>
      <c r="CB317" s="4"/>
      <c r="CC317" s="4"/>
      <c r="CD317" s="4"/>
      <c r="CE317" s="4"/>
      <c r="CF317" s="4"/>
      <c r="CG317" s="4"/>
      <c r="CH317" s="4"/>
      <c r="CI317" s="4"/>
      <c r="CJ317" s="4"/>
      <c r="CK317" s="4"/>
      <c r="CL317" s="4"/>
      <c r="CM317" s="4"/>
      <c r="CN317" s="4"/>
      <c r="CO317" s="4"/>
      <c r="CP317" s="4"/>
      <c r="CQ317" s="4"/>
      <c r="CR317" s="4"/>
      <c r="CS317" s="4"/>
      <c r="CT317" s="4"/>
      <c r="CU317" s="4"/>
      <c r="CV317" s="4"/>
      <c r="CW317" s="4"/>
      <c r="CX317" s="4"/>
      <c r="CY317" s="4"/>
      <c r="CZ317" s="4"/>
      <c r="DA317" s="4"/>
      <c r="DB317" s="4"/>
      <c r="DC317" s="4"/>
      <c r="DD317" s="4"/>
      <c r="DE317" s="4"/>
      <c r="DF317" s="4"/>
      <c r="DG317" s="4"/>
      <c r="DH317" s="4"/>
      <c r="DI317" s="4"/>
      <c r="DJ317" s="4"/>
      <c r="DK317" s="4"/>
      <c r="DL317" s="4"/>
      <c r="DM317" s="4"/>
      <c r="DN317" s="4"/>
      <c r="DO317" s="4"/>
      <c r="DP317" s="4"/>
      <c r="DQ317" s="4"/>
      <c r="DR317" s="4"/>
      <c r="DS317" s="4"/>
      <c r="DT317" s="4"/>
      <c r="DU317" s="4"/>
      <c r="DV317" s="4"/>
      <c r="DW317" s="4"/>
      <c r="DX317" s="4"/>
      <c r="DY317" s="4"/>
      <c r="DZ317" s="4"/>
      <c r="EA317" s="4"/>
      <c r="EB317" s="4"/>
      <c r="EC317" s="4"/>
      <c r="ED317" s="4"/>
      <c r="EE317" s="4"/>
      <c r="EF317" s="4"/>
      <c r="EG317" s="4"/>
      <c r="EH317" s="4"/>
      <c r="EI317" s="4"/>
    </row>
    <row r="318" spans="1:139" x14ac:dyDescent="0.6">
      <c r="A318" s="40"/>
      <c r="F318" s="58"/>
      <c r="G318" s="58"/>
      <c r="H318" s="50"/>
    </row>
    <row r="319" spans="1:139" x14ac:dyDescent="0.6">
      <c r="A319" s="40"/>
      <c r="F319" s="58"/>
      <c r="G319" s="58"/>
      <c r="H319" s="50"/>
    </row>
    <row r="320" spans="1:139" x14ac:dyDescent="0.6">
      <c r="A320" s="12"/>
      <c r="B320" s="5"/>
      <c r="C320" s="4"/>
      <c r="D320" s="4"/>
      <c r="E320" s="4"/>
      <c r="F320" s="70"/>
      <c r="G320" s="70"/>
      <c r="H320" s="71"/>
      <c r="I320" s="72"/>
      <c r="J320" s="72"/>
      <c r="K320" s="4"/>
    </row>
    <row r="321" spans="1:139" x14ac:dyDescent="0.6">
      <c r="A321" s="40"/>
      <c r="F321" s="58"/>
      <c r="G321" s="58"/>
      <c r="H321" s="7"/>
    </row>
    <row r="322" spans="1:139" s="4" customFormat="1" x14ac:dyDescent="0.6">
      <c r="A322" s="40"/>
      <c r="B322" s="16"/>
      <c r="C322" s="8"/>
      <c r="D322" s="8"/>
      <c r="E322" s="8"/>
      <c r="F322" s="58"/>
      <c r="G322" s="58"/>
      <c r="H322" s="7"/>
      <c r="I322" s="9"/>
      <c r="J322" s="9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  <c r="AA322" s="8"/>
      <c r="AB322" s="8"/>
      <c r="AC322" s="8"/>
      <c r="AD322" s="8"/>
      <c r="AE322" s="8"/>
      <c r="AF322" s="8"/>
      <c r="AG322" s="8"/>
      <c r="AH322" s="8"/>
      <c r="AI322" s="8"/>
      <c r="AJ322" s="8"/>
      <c r="AK322" s="8"/>
      <c r="AL322" s="8"/>
      <c r="AM322" s="8"/>
      <c r="AN322" s="8"/>
      <c r="AO322" s="8"/>
      <c r="AP322" s="8"/>
      <c r="AQ322" s="8"/>
      <c r="AR322" s="8"/>
      <c r="AS322" s="8"/>
      <c r="AT322" s="8"/>
      <c r="AU322" s="8"/>
      <c r="AV322" s="8"/>
      <c r="AW322" s="8"/>
      <c r="AX322" s="8"/>
      <c r="AY322" s="8"/>
      <c r="AZ322" s="8"/>
      <c r="BA322" s="8"/>
      <c r="BB322" s="8"/>
      <c r="BC322" s="8"/>
      <c r="BD322" s="8"/>
      <c r="BE322" s="8"/>
      <c r="BF322" s="8"/>
      <c r="BG322" s="8"/>
      <c r="BH322" s="8"/>
      <c r="BI322" s="8"/>
      <c r="BJ322" s="8"/>
      <c r="BK322" s="8"/>
      <c r="BL322" s="8"/>
      <c r="BM322" s="8"/>
      <c r="BN322" s="8"/>
      <c r="BO322" s="8"/>
      <c r="BP322" s="8"/>
      <c r="BQ322" s="8"/>
      <c r="BR322" s="8"/>
      <c r="BS322" s="8"/>
      <c r="BT322" s="8"/>
      <c r="BU322" s="8"/>
      <c r="BV322" s="8"/>
      <c r="BW322" s="8"/>
      <c r="BX322" s="8"/>
      <c r="BY322" s="8"/>
      <c r="BZ322" s="8"/>
      <c r="CA322" s="8"/>
      <c r="CB322" s="8"/>
      <c r="CC322" s="8"/>
      <c r="CD322" s="8"/>
      <c r="CE322" s="8"/>
      <c r="CF322" s="8"/>
      <c r="CG322" s="8"/>
      <c r="CH322" s="8"/>
      <c r="CI322" s="8"/>
      <c r="CJ322" s="8"/>
      <c r="CK322" s="8"/>
      <c r="CL322" s="8"/>
      <c r="CM322" s="8"/>
      <c r="CN322" s="8"/>
      <c r="CO322" s="8"/>
      <c r="CP322" s="8"/>
      <c r="CQ322" s="8"/>
      <c r="CR322" s="8"/>
      <c r="CS322" s="8"/>
      <c r="CT322" s="8"/>
      <c r="CU322" s="8"/>
      <c r="CV322" s="8"/>
      <c r="CW322" s="8"/>
      <c r="CX322" s="8"/>
      <c r="CY322" s="8"/>
      <c r="CZ322" s="8"/>
      <c r="DA322" s="8"/>
      <c r="DB322" s="8"/>
      <c r="DC322" s="8"/>
      <c r="DD322" s="8"/>
      <c r="DE322" s="8"/>
      <c r="DF322" s="8"/>
      <c r="DG322" s="8"/>
      <c r="DH322" s="8"/>
      <c r="DI322" s="8"/>
      <c r="DJ322" s="8"/>
      <c r="DK322" s="8"/>
      <c r="DL322" s="8"/>
      <c r="DM322" s="8"/>
      <c r="DN322" s="8"/>
      <c r="DO322" s="8"/>
      <c r="DP322" s="8"/>
      <c r="DQ322" s="8"/>
      <c r="DR322" s="8"/>
      <c r="DS322" s="8"/>
      <c r="DT322" s="8"/>
      <c r="DU322" s="8"/>
      <c r="DV322" s="8"/>
      <c r="DW322" s="8"/>
      <c r="DX322" s="8"/>
      <c r="DY322" s="8"/>
      <c r="DZ322" s="8"/>
      <c r="EA322" s="8"/>
      <c r="EB322" s="8"/>
      <c r="EC322" s="8"/>
      <c r="ED322" s="8"/>
      <c r="EE322" s="8"/>
      <c r="EF322" s="8"/>
      <c r="EG322" s="8"/>
      <c r="EH322" s="8"/>
      <c r="EI322" s="8"/>
    </row>
    <row r="323" spans="1:139" x14ac:dyDescent="0.6">
      <c r="A323" s="40"/>
      <c r="F323" s="58"/>
      <c r="G323" s="58"/>
      <c r="H323" s="7"/>
    </row>
    <row r="324" spans="1:139" x14ac:dyDescent="0.6">
      <c r="A324" s="40"/>
      <c r="F324" s="58"/>
      <c r="G324" s="58"/>
      <c r="H324" s="7"/>
    </row>
    <row r="325" spans="1:139" x14ac:dyDescent="0.6">
      <c r="A325" s="40"/>
      <c r="F325" s="58"/>
      <c r="G325" s="58"/>
      <c r="H325" s="7"/>
    </row>
    <row r="326" spans="1:139" x14ac:dyDescent="0.6">
      <c r="A326" s="40"/>
      <c r="F326" s="58"/>
      <c r="G326" s="58"/>
      <c r="H326" s="7"/>
    </row>
    <row r="327" spans="1:139" x14ac:dyDescent="0.6">
      <c r="A327" s="40"/>
      <c r="F327" s="58"/>
      <c r="G327" s="58"/>
      <c r="H327" s="7"/>
      <c r="L327" s="23"/>
      <c r="M327" s="23"/>
      <c r="N327" s="23"/>
      <c r="O327" s="23"/>
      <c r="P327" s="23"/>
      <c r="Q327" s="23"/>
      <c r="R327" s="23"/>
      <c r="S327" s="23"/>
      <c r="T327" s="23"/>
      <c r="U327" s="23"/>
      <c r="V327" s="23"/>
      <c r="W327" s="23"/>
      <c r="X327" s="23"/>
      <c r="Y327" s="23"/>
      <c r="Z327" s="23"/>
      <c r="AA327" s="23"/>
      <c r="AB327" s="23"/>
      <c r="AC327" s="23"/>
      <c r="AD327" s="23"/>
      <c r="AE327" s="23"/>
      <c r="AF327" s="23"/>
      <c r="AG327" s="23"/>
      <c r="AH327" s="23"/>
      <c r="AI327" s="23"/>
      <c r="AJ327" s="23"/>
      <c r="AK327" s="23"/>
      <c r="AL327" s="23"/>
      <c r="AM327" s="23"/>
      <c r="AN327" s="23"/>
      <c r="AO327" s="23"/>
      <c r="AP327" s="23"/>
      <c r="AQ327" s="23"/>
      <c r="AR327" s="23"/>
      <c r="AS327" s="23"/>
      <c r="AT327" s="23"/>
      <c r="AU327" s="23"/>
      <c r="AV327" s="23"/>
      <c r="AW327" s="23"/>
      <c r="AX327" s="23"/>
      <c r="AY327" s="23"/>
      <c r="AZ327" s="23"/>
      <c r="BA327" s="23"/>
      <c r="BB327" s="23"/>
      <c r="BC327" s="23"/>
      <c r="BD327" s="23"/>
      <c r="BE327" s="23"/>
      <c r="BF327" s="23"/>
      <c r="BG327" s="23"/>
      <c r="BH327" s="23"/>
      <c r="BI327" s="23"/>
      <c r="BJ327" s="23"/>
      <c r="BK327" s="23"/>
      <c r="BL327" s="23"/>
      <c r="BM327" s="23"/>
      <c r="BN327" s="23"/>
      <c r="BO327" s="23"/>
      <c r="BP327" s="23"/>
      <c r="BQ327" s="23"/>
      <c r="BR327" s="23"/>
      <c r="BS327" s="23"/>
      <c r="BT327" s="23"/>
      <c r="BU327" s="23"/>
      <c r="BV327" s="23"/>
      <c r="BW327" s="23"/>
      <c r="BX327" s="23"/>
      <c r="BY327" s="23"/>
      <c r="BZ327" s="23"/>
      <c r="CA327" s="23"/>
      <c r="CB327" s="23"/>
      <c r="CC327" s="23"/>
      <c r="CD327" s="23"/>
      <c r="CE327" s="23"/>
      <c r="CF327" s="23"/>
      <c r="CG327" s="23"/>
      <c r="CH327" s="23"/>
      <c r="CI327" s="23"/>
      <c r="CJ327" s="23"/>
      <c r="CK327" s="23"/>
      <c r="CL327" s="23"/>
      <c r="CM327" s="23"/>
      <c r="CN327" s="23"/>
      <c r="CO327" s="23"/>
      <c r="CP327" s="23"/>
      <c r="CQ327" s="23"/>
      <c r="CR327" s="23"/>
      <c r="CS327" s="23"/>
      <c r="CT327" s="23"/>
      <c r="CU327" s="23"/>
      <c r="CV327" s="23"/>
      <c r="CW327" s="23"/>
      <c r="CX327" s="23"/>
      <c r="CY327" s="23"/>
      <c r="CZ327" s="23"/>
      <c r="DA327" s="23"/>
      <c r="DB327" s="23"/>
      <c r="DC327" s="23"/>
      <c r="DD327" s="23"/>
      <c r="DE327" s="23"/>
      <c r="DF327" s="23"/>
      <c r="DG327" s="23"/>
      <c r="DH327" s="23"/>
      <c r="DI327" s="23"/>
      <c r="DJ327" s="23"/>
      <c r="DK327" s="23"/>
      <c r="DL327" s="23"/>
      <c r="DM327" s="23"/>
      <c r="DN327" s="23"/>
      <c r="DO327" s="23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3"/>
      <c r="EC327" s="23"/>
      <c r="ED327" s="23"/>
      <c r="EE327" s="23"/>
      <c r="EF327" s="23"/>
      <c r="EG327" s="23"/>
      <c r="EH327" s="23"/>
      <c r="EI327" s="23"/>
    </row>
    <row r="328" spans="1:139" x14ac:dyDescent="0.6">
      <c r="A328" s="40"/>
      <c r="F328" s="58"/>
      <c r="G328" s="58"/>
      <c r="H328" s="7"/>
    </row>
    <row r="329" spans="1:139" x14ac:dyDescent="0.6">
      <c r="A329" s="40"/>
      <c r="F329" s="58"/>
      <c r="G329" s="58"/>
      <c r="H329" s="69"/>
    </row>
    <row r="330" spans="1:139" x14ac:dyDescent="0.6">
      <c r="A330" s="41"/>
      <c r="B330" s="42"/>
      <c r="C330" s="23"/>
      <c r="D330" s="23"/>
      <c r="E330" s="23"/>
      <c r="F330" s="29"/>
      <c r="G330" s="29"/>
      <c r="H330" s="31"/>
      <c r="I330" s="36"/>
      <c r="J330" s="36"/>
      <c r="K330" s="2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X330" s="73"/>
      <c r="Y330" s="73"/>
      <c r="Z330" s="73"/>
      <c r="AA330" s="73"/>
      <c r="AB330" s="73"/>
      <c r="AC330" s="73"/>
      <c r="AD330" s="73"/>
      <c r="AE330" s="73"/>
      <c r="AF330" s="73"/>
      <c r="AG330" s="73"/>
      <c r="AH330" s="73"/>
      <c r="AI330" s="73"/>
      <c r="AJ330" s="73"/>
      <c r="AK330" s="73"/>
      <c r="AL330" s="73"/>
      <c r="AM330" s="73"/>
      <c r="AN330" s="73"/>
      <c r="AO330" s="73"/>
      <c r="AP330" s="73"/>
      <c r="AQ330" s="73"/>
      <c r="AR330" s="73"/>
      <c r="AS330" s="73"/>
      <c r="AT330" s="73"/>
      <c r="AU330" s="73"/>
      <c r="AV330" s="73"/>
      <c r="AW330" s="73"/>
      <c r="AX330" s="73"/>
      <c r="AY330" s="73"/>
      <c r="AZ330" s="73"/>
      <c r="BA330" s="73"/>
      <c r="BB330" s="73"/>
      <c r="BC330" s="73"/>
      <c r="BD330" s="73"/>
      <c r="BE330" s="73"/>
      <c r="BF330" s="73"/>
      <c r="BG330" s="73"/>
      <c r="BH330" s="73"/>
      <c r="BI330" s="73"/>
      <c r="BJ330" s="73"/>
      <c r="BK330" s="73"/>
      <c r="BL330" s="73"/>
      <c r="BM330" s="73"/>
      <c r="BN330" s="73"/>
      <c r="BO330" s="73"/>
      <c r="BP330" s="73"/>
      <c r="BQ330" s="73"/>
      <c r="BR330" s="73"/>
      <c r="BS330" s="73"/>
      <c r="BT330" s="73"/>
      <c r="BU330" s="73"/>
      <c r="BV330" s="73"/>
      <c r="BW330" s="73"/>
      <c r="BX330" s="73"/>
      <c r="BY330" s="73"/>
      <c r="BZ330" s="73"/>
      <c r="CA330" s="73"/>
      <c r="CB330" s="73"/>
      <c r="CC330" s="73"/>
      <c r="CD330" s="73"/>
      <c r="CE330" s="73"/>
      <c r="CF330" s="73"/>
      <c r="CG330" s="73"/>
      <c r="CH330" s="73"/>
      <c r="CI330" s="73"/>
      <c r="CJ330" s="73"/>
      <c r="CK330" s="73"/>
      <c r="CL330" s="73"/>
      <c r="CM330" s="73"/>
      <c r="CN330" s="73"/>
      <c r="CO330" s="73"/>
      <c r="CP330" s="73"/>
      <c r="CQ330" s="73"/>
      <c r="CR330" s="73"/>
      <c r="CS330" s="73"/>
      <c r="CT330" s="73"/>
      <c r="CU330" s="73"/>
      <c r="CV330" s="73"/>
      <c r="CW330" s="73"/>
      <c r="CX330" s="73"/>
      <c r="CY330" s="73"/>
      <c r="CZ330" s="73"/>
      <c r="DA330" s="73"/>
      <c r="DB330" s="73"/>
      <c r="DC330" s="73"/>
      <c r="DD330" s="73"/>
      <c r="DE330" s="73"/>
      <c r="DF330" s="73"/>
      <c r="DG330" s="73"/>
      <c r="DH330" s="73"/>
      <c r="DI330" s="73"/>
      <c r="DJ330" s="73"/>
      <c r="DK330" s="73"/>
      <c r="DL330" s="73"/>
      <c r="DM330" s="73"/>
      <c r="DN330" s="73"/>
      <c r="DO330" s="73"/>
      <c r="DP330" s="73"/>
      <c r="DQ330" s="73"/>
      <c r="DR330" s="73"/>
      <c r="DS330" s="73"/>
      <c r="DT330" s="73"/>
      <c r="DU330" s="73"/>
      <c r="DV330" s="73"/>
      <c r="DW330" s="73"/>
      <c r="DX330" s="73"/>
      <c r="DY330" s="73"/>
      <c r="DZ330" s="73"/>
      <c r="EA330" s="73"/>
      <c r="EB330" s="73"/>
      <c r="EC330" s="73"/>
      <c r="ED330" s="73"/>
      <c r="EE330" s="73"/>
      <c r="EF330" s="73"/>
      <c r="EG330" s="73"/>
      <c r="EH330" s="73"/>
      <c r="EI330" s="73"/>
    </row>
    <row r="331" spans="1:139" x14ac:dyDescent="0.6">
      <c r="A331" s="40"/>
      <c r="F331" s="58"/>
      <c r="G331" s="58"/>
      <c r="H331" s="7"/>
    </row>
    <row r="332" spans="1:139" s="23" customFormat="1" x14ac:dyDescent="0.6">
      <c r="A332" s="40"/>
      <c r="B332" s="16"/>
      <c r="C332" s="8"/>
      <c r="D332" s="8"/>
      <c r="E332" s="8"/>
      <c r="F332" s="58"/>
      <c r="G332" s="58"/>
      <c r="H332" s="7"/>
      <c r="I332" s="9"/>
      <c r="J332" s="9"/>
      <c r="K332" s="8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X332" s="73"/>
      <c r="Y332" s="73"/>
      <c r="Z332" s="73"/>
      <c r="AA332" s="73"/>
      <c r="AB332" s="73"/>
      <c r="AC332" s="73"/>
      <c r="AD332" s="73"/>
      <c r="AE332" s="73"/>
      <c r="AF332" s="73"/>
      <c r="AG332" s="73"/>
      <c r="AH332" s="73"/>
      <c r="AI332" s="73"/>
      <c r="AJ332" s="73"/>
      <c r="AK332" s="73"/>
      <c r="AL332" s="73"/>
      <c r="AM332" s="73"/>
      <c r="AN332" s="73"/>
      <c r="AO332" s="73"/>
      <c r="AP332" s="73"/>
      <c r="AQ332" s="73"/>
      <c r="AR332" s="73"/>
      <c r="AS332" s="73"/>
      <c r="AT332" s="73"/>
      <c r="AU332" s="73"/>
      <c r="AV332" s="73"/>
      <c r="AW332" s="73"/>
      <c r="AX332" s="73"/>
      <c r="AY332" s="73"/>
      <c r="AZ332" s="73"/>
      <c r="BA332" s="73"/>
      <c r="BB332" s="73"/>
      <c r="BC332" s="73"/>
      <c r="BD332" s="73"/>
      <c r="BE332" s="73"/>
      <c r="BF332" s="73"/>
      <c r="BG332" s="73"/>
      <c r="BH332" s="73"/>
      <c r="BI332" s="73"/>
      <c r="BJ332" s="73"/>
      <c r="BK332" s="73"/>
      <c r="BL332" s="73"/>
      <c r="BM332" s="73"/>
      <c r="BN332" s="73"/>
      <c r="BO332" s="73"/>
      <c r="BP332" s="73"/>
      <c r="BQ332" s="73"/>
      <c r="BR332" s="73"/>
      <c r="BS332" s="73"/>
      <c r="BT332" s="73"/>
      <c r="BU332" s="73"/>
      <c r="BV332" s="73"/>
      <c r="BW332" s="73"/>
      <c r="BX332" s="73"/>
      <c r="BY332" s="73"/>
      <c r="BZ332" s="73"/>
      <c r="CA332" s="73"/>
      <c r="CB332" s="73"/>
      <c r="CC332" s="73"/>
      <c r="CD332" s="73"/>
      <c r="CE332" s="73"/>
      <c r="CF332" s="73"/>
      <c r="CG332" s="73"/>
      <c r="CH332" s="73"/>
      <c r="CI332" s="73"/>
      <c r="CJ332" s="73"/>
      <c r="CK332" s="73"/>
      <c r="CL332" s="73"/>
      <c r="CM332" s="73"/>
      <c r="CN332" s="73"/>
      <c r="CO332" s="73"/>
      <c r="CP332" s="73"/>
      <c r="CQ332" s="73"/>
      <c r="CR332" s="73"/>
      <c r="CS332" s="73"/>
      <c r="CT332" s="73"/>
      <c r="CU332" s="73"/>
      <c r="CV332" s="73"/>
      <c r="CW332" s="73"/>
      <c r="CX332" s="73"/>
      <c r="CY332" s="73"/>
      <c r="CZ332" s="73"/>
      <c r="DA332" s="73"/>
      <c r="DB332" s="73"/>
      <c r="DC332" s="73"/>
      <c r="DD332" s="73"/>
      <c r="DE332" s="73"/>
      <c r="DF332" s="73"/>
      <c r="DG332" s="73"/>
      <c r="DH332" s="73"/>
      <c r="DI332" s="73"/>
      <c r="DJ332" s="73"/>
      <c r="DK332" s="73"/>
      <c r="DL332" s="73"/>
      <c r="DM332" s="73"/>
      <c r="DN332" s="73"/>
      <c r="DO332" s="73"/>
      <c r="DP332" s="73"/>
      <c r="DQ332" s="73"/>
      <c r="DR332" s="73"/>
      <c r="DS332" s="73"/>
      <c r="DT332" s="73"/>
      <c r="DU332" s="73"/>
      <c r="DV332" s="73"/>
      <c r="DW332" s="73"/>
      <c r="DX332" s="73"/>
      <c r="DY332" s="73"/>
      <c r="DZ332" s="73"/>
      <c r="EA332" s="73"/>
      <c r="EB332" s="73"/>
      <c r="EC332" s="73"/>
      <c r="ED332" s="73"/>
      <c r="EE332" s="73"/>
      <c r="EF332" s="73"/>
      <c r="EG332" s="73"/>
      <c r="EH332" s="73"/>
      <c r="EI332" s="73"/>
    </row>
    <row r="333" spans="1:139" x14ac:dyDescent="0.6">
      <c r="A333" s="74"/>
      <c r="B333" s="75"/>
      <c r="C333" s="73"/>
      <c r="D333" s="73"/>
      <c r="E333" s="73"/>
      <c r="F333" s="76"/>
      <c r="G333" s="76"/>
      <c r="H333" s="77"/>
      <c r="I333" s="78"/>
      <c r="J333" s="78"/>
      <c r="K333" s="73"/>
    </row>
    <row r="334" spans="1:139" x14ac:dyDescent="0.6">
      <c r="A334" s="40"/>
      <c r="F334" s="58"/>
      <c r="G334" s="58"/>
      <c r="H334" s="7"/>
      <c r="J334" s="59"/>
    </row>
    <row r="335" spans="1:139" s="73" customFormat="1" x14ac:dyDescent="0.6">
      <c r="A335" s="74"/>
      <c r="B335" s="75"/>
      <c r="F335" s="76"/>
      <c r="G335" s="76"/>
      <c r="H335" s="77"/>
      <c r="I335" s="78"/>
      <c r="J335" s="7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  <c r="AA335" s="8"/>
      <c r="AB335" s="8"/>
      <c r="AC335" s="8"/>
      <c r="AD335" s="8"/>
      <c r="AE335" s="8"/>
      <c r="AF335" s="8"/>
      <c r="AG335" s="8"/>
      <c r="AH335" s="8"/>
      <c r="AI335" s="8"/>
      <c r="AJ335" s="8"/>
      <c r="AK335" s="8"/>
      <c r="AL335" s="8"/>
      <c r="AM335" s="8"/>
      <c r="AN335" s="8"/>
      <c r="AO335" s="8"/>
      <c r="AP335" s="8"/>
      <c r="AQ335" s="8"/>
      <c r="AR335" s="8"/>
      <c r="AS335" s="8"/>
      <c r="AT335" s="8"/>
      <c r="AU335" s="8"/>
      <c r="AV335" s="8"/>
      <c r="AW335" s="8"/>
      <c r="AX335" s="8"/>
      <c r="AY335" s="8"/>
      <c r="AZ335" s="8"/>
      <c r="BA335" s="8"/>
      <c r="BB335" s="8"/>
      <c r="BC335" s="8"/>
      <c r="BD335" s="8"/>
      <c r="BE335" s="8"/>
      <c r="BF335" s="8"/>
      <c r="BG335" s="8"/>
      <c r="BH335" s="8"/>
      <c r="BI335" s="8"/>
      <c r="BJ335" s="8"/>
      <c r="BK335" s="8"/>
      <c r="BL335" s="8"/>
      <c r="BM335" s="8"/>
      <c r="BN335" s="8"/>
      <c r="BO335" s="8"/>
      <c r="BP335" s="8"/>
      <c r="BQ335" s="8"/>
      <c r="BR335" s="8"/>
      <c r="BS335" s="8"/>
      <c r="BT335" s="8"/>
      <c r="BU335" s="8"/>
      <c r="BV335" s="8"/>
      <c r="BW335" s="8"/>
      <c r="BX335" s="8"/>
      <c r="BY335" s="8"/>
      <c r="BZ335" s="8"/>
      <c r="CA335" s="8"/>
      <c r="CB335" s="8"/>
      <c r="CC335" s="8"/>
      <c r="CD335" s="8"/>
      <c r="CE335" s="8"/>
      <c r="CF335" s="8"/>
      <c r="CG335" s="8"/>
      <c r="CH335" s="8"/>
      <c r="CI335" s="8"/>
      <c r="CJ335" s="8"/>
      <c r="CK335" s="8"/>
      <c r="CL335" s="8"/>
      <c r="CM335" s="8"/>
      <c r="CN335" s="8"/>
      <c r="CO335" s="8"/>
      <c r="CP335" s="8"/>
      <c r="CQ335" s="8"/>
      <c r="CR335" s="8"/>
      <c r="CS335" s="8"/>
      <c r="CT335" s="8"/>
      <c r="CU335" s="8"/>
      <c r="CV335" s="8"/>
      <c r="CW335" s="8"/>
      <c r="CX335" s="8"/>
      <c r="CY335" s="8"/>
      <c r="CZ335" s="8"/>
      <c r="DA335" s="8"/>
      <c r="DB335" s="8"/>
      <c r="DC335" s="8"/>
      <c r="DD335" s="8"/>
      <c r="DE335" s="8"/>
      <c r="DF335" s="8"/>
      <c r="DG335" s="8"/>
      <c r="DH335" s="8"/>
      <c r="DI335" s="8"/>
      <c r="DJ335" s="8"/>
      <c r="DK335" s="8"/>
      <c r="DL335" s="8"/>
      <c r="DM335" s="8"/>
      <c r="DN335" s="8"/>
      <c r="DO335" s="8"/>
      <c r="DP335" s="8"/>
      <c r="DQ335" s="8"/>
      <c r="DR335" s="8"/>
      <c r="DS335" s="8"/>
      <c r="DT335" s="8"/>
      <c r="DU335" s="8"/>
      <c r="DV335" s="8"/>
      <c r="DW335" s="8"/>
      <c r="DX335" s="8"/>
      <c r="DY335" s="8"/>
      <c r="DZ335" s="8"/>
      <c r="EA335" s="8"/>
      <c r="EB335" s="8"/>
      <c r="EC335" s="8"/>
      <c r="ED335" s="8"/>
      <c r="EE335" s="8"/>
      <c r="EF335" s="8"/>
      <c r="EG335" s="8"/>
      <c r="EH335" s="8"/>
      <c r="EI335" s="8"/>
    </row>
    <row r="336" spans="1:139" x14ac:dyDescent="0.6">
      <c r="A336" s="40"/>
      <c r="F336" s="58"/>
      <c r="G336" s="58"/>
      <c r="H336" s="7"/>
    </row>
    <row r="337" spans="1:139" s="73" customFormat="1" x14ac:dyDescent="0.6">
      <c r="A337" s="40"/>
      <c r="B337" s="16"/>
      <c r="C337" s="8"/>
      <c r="D337" s="8"/>
      <c r="E337" s="8"/>
      <c r="F337" s="58"/>
      <c r="G337" s="58"/>
      <c r="H337" s="7"/>
      <c r="I337" s="9"/>
      <c r="J337" s="9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  <c r="AA337" s="8"/>
      <c r="AB337" s="8"/>
      <c r="AC337" s="8"/>
      <c r="AD337" s="8"/>
      <c r="AE337" s="8"/>
      <c r="AF337" s="8"/>
      <c r="AG337" s="8"/>
      <c r="AH337" s="8"/>
      <c r="AI337" s="8"/>
      <c r="AJ337" s="8"/>
      <c r="AK337" s="8"/>
      <c r="AL337" s="8"/>
      <c r="AM337" s="8"/>
      <c r="AN337" s="8"/>
      <c r="AO337" s="8"/>
      <c r="AP337" s="8"/>
      <c r="AQ337" s="8"/>
      <c r="AR337" s="8"/>
      <c r="AS337" s="8"/>
      <c r="AT337" s="8"/>
      <c r="AU337" s="8"/>
      <c r="AV337" s="8"/>
      <c r="AW337" s="8"/>
      <c r="AX337" s="8"/>
      <c r="AY337" s="8"/>
      <c r="AZ337" s="8"/>
      <c r="BA337" s="8"/>
      <c r="BB337" s="8"/>
      <c r="BC337" s="8"/>
      <c r="BD337" s="8"/>
      <c r="BE337" s="8"/>
      <c r="BF337" s="8"/>
      <c r="BG337" s="8"/>
      <c r="BH337" s="8"/>
      <c r="BI337" s="8"/>
      <c r="BJ337" s="8"/>
      <c r="BK337" s="8"/>
      <c r="BL337" s="8"/>
      <c r="BM337" s="8"/>
      <c r="BN337" s="8"/>
      <c r="BO337" s="8"/>
      <c r="BP337" s="8"/>
      <c r="BQ337" s="8"/>
      <c r="BR337" s="8"/>
      <c r="BS337" s="8"/>
      <c r="BT337" s="8"/>
      <c r="BU337" s="8"/>
      <c r="BV337" s="8"/>
      <c r="BW337" s="8"/>
      <c r="BX337" s="8"/>
      <c r="BY337" s="8"/>
      <c r="BZ337" s="8"/>
      <c r="CA337" s="8"/>
      <c r="CB337" s="8"/>
      <c r="CC337" s="8"/>
      <c r="CD337" s="8"/>
      <c r="CE337" s="8"/>
      <c r="CF337" s="8"/>
      <c r="CG337" s="8"/>
      <c r="CH337" s="8"/>
      <c r="CI337" s="8"/>
      <c r="CJ337" s="8"/>
      <c r="CK337" s="8"/>
      <c r="CL337" s="8"/>
      <c r="CM337" s="8"/>
      <c r="CN337" s="8"/>
      <c r="CO337" s="8"/>
      <c r="CP337" s="8"/>
      <c r="CQ337" s="8"/>
      <c r="CR337" s="8"/>
      <c r="CS337" s="8"/>
      <c r="CT337" s="8"/>
      <c r="CU337" s="8"/>
      <c r="CV337" s="8"/>
      <c r="CW337" s="8"/>
      <c r="CX337" s="8"/>
      <c r="CY337" s="8"/>
      <c r="CZ337" s="8"/>
      <c r="DA337" s="8"/>
      <c r="DB337" s="8"/>
      <c r="DC337" s="8"/>
      <c r="DD337" s="8"/>
      <c r="DE337" s="8"/>
      <c r="DF337" s="8"/>
      <c r="DG337" s="8"/>
      <c r="DH337" s="8"/>
      <c r="DI337" s="8"/>
      <c r="DJ337" s="8"/>
      <c r="DK337" s="8"/>
      <c r="DL337" s="8"/>
      <c r="DM337" s="8"/>
      <c r="DN337" s="8"/>
      <c r="DO337" s="8"/>
      <c r="DP337" s="8"/>
      <c r="DQ337" s="8"/>
      <c r="DR337" s="8"/>
      <c r="DS337" s="8"/>
      <c r="DT337" s="8"/>
      <c r="DU337" s="8"/>
      <c r="DV337" s="8"/>
      <c r="DW337" s="8"/>
      <c r="DX337" s="8"/>
      <c r="DY337" s="8"/>
      <c r="DZ337" s="8"/>
      <c r="EA337" s="8"/>
      <c r="EB337" s="8"/>
      <c r="EC337" s="8"/>
      <c r="ED337" s="8"/>
      <c r="EE337" s="8"/>
      <c r="EF337" s="8"/>
      <c r="EG337" s="8"/>
      <c r="EH337" s="8"/>
      <c r="EI337" s="8"/>
    </row>
    <row r="338" spans="1:139" x14ac:dyDescent="0.6">
      <c r="A338" s="40"/>
      <c r="F338" s="58"/>
      <c r="G338" s="58"/>
      <c r="H338" s="7"/>
    </row>
    <row r="339" spans="1:139" x14ac:dyDescent="0.6">
      <c r="A339" s="40"/>
      <c r="F339" s="58"/>
      <c r="G339" s="58"/>
      <c r="H339" s="7"/>
    </row>
    <row r="340" spans="1:139" x14ac:dyDescent="0.6">
      <c r="A340" s="40"/>
      <c r="F340" s="58"/>
      <c r="G340" s="58"/>
      <c r="H340" s="7"/>
    </row>
    <row r="341" spans="1:139" x14ac:dyDescent="0.6">
      <c r="A341" s="40"/>
      <c r="F341" s="58"/>
      <c r="G341" s="58"/>
      <c r="H341" s="7"/>
    </row>
    <row r="342" spans="1:139" x14ac:dyDescent="0.6">
      <c r="A342" s="40"/>
      <c r="F342" s="58"/>
      <c r="G342" s="58"/>
      <c r="H342" s="7"/>
    </row>
    <row r="343" spans="1:139" x14ac:dyDescent="0.6">
      <c r="A343" s="40"/>
      <c r="F343" s="58"/>
      <c r="G343" s="58"/>
      <c r="H343" s="7"/>
    </row>
    <row r="344" spans="1:139" x14ac:dyDescent="0.6">
      <c r="A344" s="40"/>
      <c r="F344" s="58"/>
      <c r="G344" s="58"/>
      <c r="H344" s="7"/>
      <c r="L344" s="23"/>
      <c r="M344" s="23"/>
      <c r="N344" s="23"/>
      <c r="O344" s="23"/>
      <c r="P344" s="23"/>
      <c r="Q344" s="23"/>
      <c r="R344" s="23"/>
      <c r="S344" s="23"/>
      <c r="T344" s="23"/>
      <c r="U344" s="23"/>
      <c r="V344" s="23"/>
      <c r="W344" s="23"/>
      <c r="X344" s="23"/>
      <c r="Y344" s="23"/>
      <c r="Z344" s="23"/>
      <c r="AA344" s="23"/>
      <c r="AB344" s="23"/>
      <c r="AC344" s="23"/>
      <c r="AD344" s="23"/>
      <c r="AE344" s="23"/>
      <c r="AF344" s="23"/>
      <c r="AG344" s="23"/>
      <c r="AH344" s="23"/>
      <c r="AI344" s="23"/>
      <c r="AJ344" s="23"/>
      <c r="AK344" s="23"/>
      <c r="AL344" s="23"/>
      <c r="AM344" s="23"/>
      <c r="AN344" s="23"/>
      <c r="AO344" s="23"/>
      <c r="AP344" s="23"/>
      <c r="AQ344" s="23"/>
      <c r="AR344" s="23"/>
      <c r="AS344" s="23"/>
      <c r="AT344" s="23"/>
      <c r="AU344" s="23"/>
      <c r="AV344" s="23"/>
      <c r="AW344" s="23"/>
      <c r="AX344" s="23"/>
      <c r="AY344" s="23"/>
      <c r="AZ344" s="23"/>
      <c r="BA344" s="23"/>
      <c r="BB344" s="23"/>
      <c r="BC344" s="23"/>
      <c r="BD344" s="23"/>
      <c r="BE344" s="23"/>
      <c r="BF344" s="23"/>
      <c r="BG344" s="23"/>
      <c r="BH344" s="23"/>
      <c r="BI344" s="23"/>
      <c r="BJ344" s="23"/>
      <c r="BK344" s="23"/>
      <c r="BL344" s="23"/>
      <c r="BM344" s="23"/>
      <c r="BN344" s="23"/>
      <c r="BO344" s="23"/>
      <c r="BP344" s="23"/>
      <c r="BQ344" s="23"/>
      <c r="BR344" s="23"/>
      <c r="BS344" s="23"/>
      <c r="BT344" s="23"/>
      <c r="BU344" s="23"/>
      <c r="BV344" s="23"/>
      <c r="BW344" s="23"/>
      <c r="BX344" s="23"/>
      <c r="BY344" s="23"/>
      <c r="BZ344" s="23"/>
      <c r="CA344" s="23"/>
      <c r="CB344" s="23"/>
      <c r="CC344" s="23"/>
      <c r="CD344" s="23"/>
      <c r="CE344" s="23"/>
      <c r="CF344" s="23"/>
      <c r="CG344" s="23"/>
      <c r="CH344" s="23"/>
      <c r="CI344" s="23"/>
      <c r="CJ344" s="23"/>
      <c r="CK344" s="23"/>
      <c r="CL344" s="23"/>
      <c r="CM344" s="23"/>
      <c r="CN344" s="23"/>
      <c r="CO344" s="23"/>
      <c r="CP344" s="23"/>
      <c r="CQ344" s="23"/>
      <c r="CR344" s="23"/>
      <c r="CS344" s="23"/>
      <c r="CT344" s="23"/>
      <c r="CU344" s="23"/>
      <c r="CV344" s="23"/>
      <c r="CW344" s="23"/>
      <c r="CX344" s="23"/>
      <c r="CY344" s="23"/>
      <c r="CZ344" s="23"/>
      <c r="DA344" s="23"/>
      <c r="DB344" s="23"/>
      <c r="DC344" s="23"/>
      <c r="DD344" s="23"/>
      <c r="DE344" s="23"/>
      <c r="DF344" s="23"/>
      <c r="DG344" s="23"/>
      <c r="DH344" s="23"/>
      <c r="DI344" s="23"/>
      <c r="DJ344" s="23"/>
      <c r="DK344" s="23"/>
      <c r="DL344" s="23"/>
      <c r="DM344" s="23"/>
      <c r="DN344" s="23"/>
      <c r="DO344" s="23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3"/>
      <c r="EC344" s="23"/>
      <c r="ED344" s="23"/>
      <c r="EE344" s="23"/>
      <c r="EF344" s="23"/>
      <c r="EG344" s="23"/>
      <c r="EH344" s="23"/>
      <c r="EI344" s="23"/>
    </row>
    <row r="345" spans="1:139" x14ac:dyDescent="0.6">
      <c r="A345" s="40"/>
      <c r="F345" s="58"/>
      <c r="G345" s="58"/>
      <c r="H345" s="7"/>
      <c r="L345" s="23"/>
      <c r="M345" s="23"/>
      <c r="N345" s="23"/>
      <c r="O345" s="23"/>
      <c r="P345" s="23"/>
      <c r="Q345" s="23"/>
      <c r="R345" s="23"/>
      <c r="S345" s="23"/>
      <c r="T345" s="23"/>
      <c r="U345" s="23"/>
      <c r="V345" s="23"/>
      <c r="W345" s="23"/>
      <c r="X345" s="23"/>
      <c r="Y345" s="23"/>
      <c r="Z345" s="23"/>
      <c r="AA345" s="23"/>
      <c r="AB345" s="23"/>
      <c r="AC345" s="23"/>
      <c r="AD345" s="23"/>
      <c r="AE345" s="23"/>
      <c r="AF345" s="23"/>
      <c r="AG345" s="23"/>
      <c r="AH345" s="23"/>
      <c r="AI345" s="23"/>
      <c r="AJ345" s="23"/>
      <c r="AK345" s="23"/>
      <c r="AL345" s="23"/>
      <c r="AM345" s="23"/>
      <c r="AN345" s="23"/>
      <c r="AO345" s="23"/>
      <c r="AP345" s="23"/>
      <c r="AQ345" s="23"/>
      <c r="AR345" s="23"/>
      <c r="AS345" s="23"/>
      <c r="AT345" s="23"/>
      <c r="AU345" s="23"/>
      <c r="AV345" s="23"/>
      <c r="AW345" s="23"/>
      <c r="AX345" s="23"/>
      <c r="AY345" s="23"/>
      <c r="AZ345" s="23"/>
      <c r="BA345" s="23"/>
      <c r="BB345" s="23"/>
      <c r="BC345" s="23"/>
      <c r="BD345" s="23"/>
      <c r="BE345" s="23"/>
      <c r="BF345" s="23"/>
      <c r="BG345" s="23"/>
      <c r="BH345" s="23"/>
      <c r="BI345" s="23"/>
      <c r="BJ345" s="23"/>
      <c r="BK345" s="23"/>
      <c r="BL345" s="23"/>
      <c r="BM345" s="23"/>
      <c r="BN345" s="23"/>
      <c r="BO345" s="23"/>
      <c r="BP345" s="23"/>
      <c r="BQ345" s="23"/>
      <c r="BR345" s="23"/>
      <c r="BS345" s="23"/>
      <c r="BT345" s="23"/>
      <c r="BU345" s="23"/>
      <c r="BV345" s="23"/>
      <c r="BW345" s="23"/>
      <c r="BX345" s="23"/>
      <c r="BY345" s="23"/>
      <c r="BZ345" s="23"/>
      <c r="CA345" s="23"/>
      <c r="CB345" s="23"/>
      <c r="CC345" s="23"/>
      <c r="CD345" s="23"/>
      <c r="CE345" s="23"/>
      <c r="CF345" s="23"/>
      <c r="CG345" s="23"/>
      <c r="CH345" s="23"/>
      <c r="CI345" s="23"/>
      <c r="CJ345" s="23"/>
      <c r="CK345" s="23"/>
      <c r="CL345" s="23"/>
      <c r="CM345" s="23"/>
      <c r="CN345" s="23"/>
      <c r="CO345" s="23"/>
      <c r="CP345" s="23"/>
      <c r="CQ345" s="23"/>
      <c r="CR345" s="23"/>
      <c r="CS345" s="23"/>
      <c r="CT345" s="23"/>
      <c r="CU345" s="23"/>
      <c r="CV345" s="23"/>
      <c r="CW345" s="23"/>
      <c r="CX345" s="23"/>
      <c r="CY345" s="23"/>
      <c r="CZ345" s="23"/>
      <c r="DA345" s="23"/>
      <c r="DB345" s="23"/>
      <c r="DC345" s="23"/>
      <c r="DD345" s="23"/>
      <c r="DE345" s="23"/>
      <c r="DF345" s="23"/>
      <c r="DG345" s="23"/>
      <c r="DH345" s="23"/>
      <c r="DI345" s="23"/>
      <c r="DJ345" s="23"/>
      <c r="DK345" s="23"/>
      <c r="DL345" s="23"/>
      <c r="DM345" s="23"/>
      <c r="DN345" s="23"/>
      <c r="DO345" s="23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3"/>
      <c r="EC345" s="23"/>
      <c r="ED345" s="23"/>
      <c r="EE345" s="23"/>
      <c r="EF345" s="23"/>
      <c r="EG345" s="23"/>
      <c r="EH345" s="23"/>
      <c r="EI345" s="23"/>
    </row>
    <row r="346" spans="1:139" x14ac:dyDescent="0.6">
      <c r="A346" s="40"/>
      <c r="F346" s="58"/>
      <c r="G346" s="58"/>
      <c r="H346" s="7"/>
    </row>
    <row r="347" spans="1:139" x14ac:dyDescent="0.6">
      <c r="A347" s="40"/>
      <c r="F347" s="58"/>
      <c r="G347" s="58"/>
      <c r="H347" s="7"/>
    </row>
    <row r="348" spans="1:139" x14ac:dyDescent="0.6">
      <c r="A348" s="40"/>
      <c r="F348" s="58"/>
      <c r="G348" s="58"/>
      <c r="H348" s="7"/>
      <c r="L348" s="23"/>
      <c r="M348" s="23"/>
      <c r="N348" s="23"/>
      <c r="O348" s="23"/>
      <c r="P348" s="23"/>
      <c r="Q348" s="23"/>
      <c r="R348" s="23"/>
      <c r="S348" s="23"/>
      <c r="T348" s="23"/>
      <c r="U348" s="23"/>
      <c r="V348" s="23"/>
      <c r="W348" s="23"/>
      <c r="X348" s="23"/>
      <c r="Y348" s="23"/>
      <c r="Z348" s="23"/>
      <c r="AA348" s="23"/>
      <c r="AB348" s="23"/>
      <c r="AC348" s="23"/>
      <c r="AD348" s="23"/>
      <c r="AE348" s="23"/>
      <c r="AF348" s="23"/>
      <c r="AG348" s="23"/>
      <c r="AH348" s="23"/>
      <c r="AI348" s="23"/>
      <c r="AJ348" s="23"/>
      <c r="AK348" s="23"/>
      <c r="AL348" s="23"/>
      <c r="AM348" s="23"/>
      <c r="AN348" s="23"/>
      <c r="AO348" s="23"/>
      <c r="AP348" s="23"/>
      <c r="AQ348" s="23"/>
      <c r="AR348" s="23"/>
      <c r="AS348" s="23"/>
      <c r="AT348" s="23"/>
      <c r="AU348" s="23"/>
      <c r="AV348" s="23"/>
      <c r="AW348" s="23"/>
      <c r="AX348" s="23"/>
      <c r="AY348" s="23"/>
      <c r="AZ348" s="23"/>
      <c r="BA348" s="23"/>
      <c r="BB348" s="23"/>
      <c r="BC348" s="23"/>
      <c r="BD348" s="23"/>
      <c r="BE348" s="23"/>
      <c r="BF348" s="23"/>
      <c r="BG348" s="23"/>
      <c r="BH348" s="23"/>
      <c r="BI348" s="23"/>
      <c r="BJ348" s="23"/>
      <c r="BK348" s="23"/>
      <c r="BL348" s="23"/>
      <c r="BM348" s="23"/>
      <c r="BN348" s="23"/>
      <c r="BO348" s="23"/>
      <c r="BP348" s="23"/>
      <c r="BQ348" s="23"/>
      <c r="BR348" s="23"/>
      <c r="BS348" s="23"/>
      <c r="BT348" s="23"/>
      <c r="BU348" s="23"/>
      <c r="BV348" s="23"/>
      <c r="BW348" s="23"/>
      <c r="BX348" s="23"/>
      <c r="BY348" s="23"/>
      <c r="BZ348" s="23"/>
      <c r="CA348" s="23"/>
      <c r="CB348" s="23"/>
      <c r="CC348" s="23"/>
      <c r="CD348" s="23"/>
      <c r="CE348" s="23"/>
      <c r="CF348" s="23"/>
      <c r="CG348" s="23"/>
      <c r="CH348" s="23"/>
      <c r="CI348" s="23"/>
      <c r="CJ348" s="23"/>
      <c r="CK348" s="23"/>
      <c r="CL348" s="23"/>
      <c r="CM348" s="23"/>
      <c r="CN348" s="23"/>
      <c r="CO348" s="23"/>
      <c r="CP348" s="23"/>
      <c r="CQ348" s="23"/>
      <c r="CR348" s="23"/>
      <c r="CS348" s="23"/>
      <c r="CT348" s="23"/>
      <c r="CU348" s="23"/>
      <c r="CV348" s="23"/>
      <c r="CW348" s="23"/>
      <c r="CX348" s="23"/>
      <c r="CY348" s="23"/>
      <c r="CZ348" s="23"/>
      <c r="DA348" s="23"/>
      <c r="DB348" s="23"/>
      <c r="DC348" s="23"/>
      <c r="DD348" s="23"/>
      <c r="DE348" s="23"/>
      <c r="DF348" s="23"/>
      <c r="DG348" s="23"/>
      <c r="DH348" s="23"/>
      <c r="DI348" s="23"/>
      <c r="DJ348" s="23"/>
      <c r="DK348" s="23"/>
      <c r="DL348" s="23"/>
      <c r="DM348" s="23"/>
      <c r="DN348" s="23"/>
      <c r="DO348" s="23"/>
      <c r="DP348" s="23"/>
      <c r="DQ348" s="23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3"/>
      <c r="EC348" s="23"/>
      <c r="ED348" s="23"/>
      <c r="EE348" s="23"/>
      <c r="EF348" s="23"/>
      <c r="EG348" s="23"/>
      <c r="EH348" s="23"/>
      <c r="EI348" s="23"/>
    </row>
    <row r="349" spans="1:139" s="23" customFormat="1" x14ac:dyDescent="0.6">
      <c r="A349" s="41"/>
      <c r="B349" s="42"/>
      <c r="F349" s="29"/>
      <c r="G349" s="29"/>
      <c r="H349" s="68"/>
      <c r="I349" s="36"/>
      <c r="J349" s="36"/>
    </row>
    <row r="350" spans="1:139" s="23" customFormat="1" x14ac:dyDescent="0.6">
      <c r="A350" s="41"/>
      <c r="B350" s="42"/>
      <c r="F350" s="29"/>
      <c r="G350" s="29"/>
      <c r="H350" s="31"/>
      <c r="I350" s="36"/>
      <c r="J350" s="44"/>
    </row>
    <row r="351" spans="1:139" x14ac:dyDescent="0.6">
      <c r="A351" s="40"/>
      <c r="F351" s="58"/>
      <c r="G351" s="58"/>
      <c r="H351" s="7"/>
    </row>
    <row r="352" spans="1:139" x14ac:dyDescent="0.6">
      <c r="A352" s="40"/>
      <c r="F352" s="58"/>
      <c r="G352" s="58"/>
      <c r="H352" s="7"/>
    </row>
    <row r="353" spans="1:139" s="23" customFormat="1" x14ac:dyDescent="0.6">
      <c r="A353" s="41"/>
      <c r="B353" s="42"/>
      <c r="F353" s="29"/>
      <c r="G353" s="29"/>
      <c r="H353" s="31"/>
      <c r="I353" s="36"/>
      <c r="J353" s="36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  <c r="AA353" s="8"/>
      <c r="AB353" s="8"/>
      <c r="AC353" s="8"/>
      <c r="AD353" s="8"/>
      <c r="AE353" s="8"/>
      <c r="AF353" s="8"/>
      <c r="AG353" s="8"/>
      <c r="AH353" s="8"/>
      <c r="AI353" s="8"/>
      <c r="AJ353" s="8"/>
      <c r="AK353" s="8"/>
      <c r="AL353" s="8"/>
      <c r="AM353" s="8"/>
      <c r="AN353" s="8"/>
      <c r="AO353" s="8"/>
      <c r="AP353" s="8"/>
      <c r="AQ353" s="8"/>
      <c r="AR353" s="8"/>
      <c r="AS353" s="8"/>
      <c r="AT353" s="8"/>
      <c r="AU353" s="8"/>
      <c r="AV353" s="8"/>
      <c r="AW353" s="8"/>
      <c r="AX353" s="8"/>
      <c r="AY353" s="8"/>
      <c r="AZ353" s="8"/>
      <c r="BA353" s="8"/>
      <c r="BB353" s="8"/>
      <c r="BC353" s="8"/>
      <c r="BD353" s="8"/>
      <c r="BE353" s="8"/>
      <c r="BF353" s="8"/>
      <c r="BG353" s="8"/>
      <c r="BH353" s="8"/>
      <c r="BI353" s="8"/>
      <c r="BJ353" s="8"/>
      <c r="BK353" s="8"/>
      <c r="BL353" s="8"/>
      <c r="BM353" s="8"/>
      <c r="BN353" s="8"/>
      <c r="BO353" s="8"/>
      <c r="BP353" s="8"/>
      <c r="BQ353" s="8"/>
      <c r="BR353" s="8"/>
      <c r="BS353" s="8"/>
      <c r="BT353" s="8"/>
      <c r="BU353" s="8"/>
      <c r="BV353" s="8"/>
      <c r="BW353" s="8"/>
      <c r="BX353" s="8"/>
      <c r="BY353" s="8"/>
      <c r="BZ353" s="8"/>
      <c r="CA353" s="8"/>
      <c r="CB353" s="8"/>
      <c r="CC353" s="8"/>
      <c r="CD353" s="8"/>
      <c r="CE353" s="8"/>
      <c r="CF353" s="8"/>
      <c r="CG353" s="8"/>
      <c r="CH353" s="8"/>
      <c r="CI353" s="8"/>
      <c r="CJ353" s="8"/>
      <c r="CK353" s="8"/>
      <c r="CL353" s="8"/>
      <c r="CM353" s="8"/>
      <c r="CN353" s="8"/>
      <c r="CO353" s="8"/>
      <c r="CP353" s="8"/>
      <c r="CQ353" s="8"/>
      <c r="CR353" s="8"/>
      <c r="CS353" s="8"/>
      <c r="CT353" s="8"/>
      <c r="CU353" s="8"/>
      <c r="CV353" s="8"/>
      <c r="CW353" s="8"/>
      <c r="CX353" s="8"/>
      <c r="CY353" s="8"/>
      <c r="CZ353" s="8"/>
      <c r="DA353" s="8"/>
      <c r="DB353" s="8"/>
      <c r="DC353" s="8"/>
      <c r="DD353" s="8"/>
      <c r="DE353" s="8"/>
      <c r="DF353" s="8"/>
      <c r="DG353" s="8"/>
      <c r="DH353" s="8"/>
      <c r="DI353" s="8"/>
      <c r="DJ353" s="8"/>
      <c r="DK353" s="8"/>
      <c r="DL353" s="8"/>
      <c r="DM353" s="8"/>
      <c r="DN353" s="8"/>
      <c r="DO353" s="8"/>
      <c r="DP353" s="8"/>
      <c r="DQ353" s="8"/>
      <c r="DR353" s="8"/>
      <c r="DS353" s="8"/>
      <c r="DT353" s="8"/>
      <c r="DU353" s="8"/>
      <c r="DV353" s="8"/>
      <c r="DW353" s="8"/>
      <c r="DX353" s="8"/>
      <c r="DY353" s="8"/>
      <c r="DZ353" s="8"/>
      <c r="EA353" s="8"/>
      <c r="EB353" s="8"/>
      <c r="EC353" s="8"/>
      <c r="ED353" s="8"/>
      <c r="EE353" s="8"/>
      <c r="EF353" s="8"/>
      <c r="EG353" s="8"/>
      <c r="EH353" s="8"/>
      <c r="EI353" s="8"/>
    </row>
    <row r="354" spans="1:139" s="23" customFormat="1" x14ac:dyDescent="0.6">
      <c r="A354" s="41"/>
      <c r="B354" s="42"/>
      <c r="F354" s="29"/>
      <c r="G354" s="29"/>
      <c r="H354" s="31"/>
      <c r="I354" s="36"/>
      <c r="J354" s="36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X354" s="73"/>
      <c r="Y354" s="73"/>
      <c r="Z354" s="73"/>
      <c r="AA354" s="73"/>
      <c r="AB354" s="73"/>
      <c r="AC354" s="73"/>
      <c r="AD354" s="73"/>
      <c r="AE354" s="73"/>
      <c r="AF354" s="73"/>
      <c r="AG354" s="73"/>
      <c r="AH354" s="73"/>
      <c r="AI354" s="73"/>
      <c r="AJ354" s="73"/>
      <c r="AK354" s="73"/>
      <c r="AL354" s="73"/>
      <c r="AM354" s="73"/>
      <c r="AN354" s="73"/>
      <c r="AO354" s="73"/>
      <c r="AP354" s="73"/>
      <c r="AQ354" s="73"/>
      <c r="AR354" s="73"/>
      <c r="AS354" s="73"/>
      <c r="AT354" s="73"/>
      <c r="AU354" s="73"/>
      <c r="AV354" s="73"/>
      <c r="AW354" s="73"/>
      <c r="AX354" s="73"/>
      <c r="AY354" s="73"/>
      <c r="AZ354" s="73"/>
      <c r="BA354" s="73"/>
      <c r="BB354" s="73"/>
      <c r="BC354" s="73"/>
      <c r="BD354" s="73"/>
      <c r="BE354" s="73"/>
      <c r="BF354" s="73"/>
      <c r="BG354" s="73"/>
      <c r="BH354" s="73"/>
      <c r="BI354" s="73"/>
      <c r="BJ354" s="73"/>
      <c r="BK354" s="73"/>
      <c r="BL354" s="73"/>
      <c r="BM354" s="73"/>
      <c r="BN354" s="73"/>
      <c r="BO354" s="73"/>
      <c r="BP354" s="73"/>
      <c r="BQ354" s="73"/>
      <c r="BR354" s="73"/>
      <c r="BS354" s="73"/>
      <c r="BT354" s="73"/>
      <c r="BU354" s="73"/>
      <c r="BV354" s="73"/>
      <c r="BW354" s="73"/>
      <c r="BX354" s="73"/>
      <c r="BY354" s="73"/>
      <c r="BZ354" s="73"/>
      <c r="CA354" s="73"/>
      <c r="CB354" s="73"/>
      <c r="CC354" s="73"/>
      <c r="CD354" s="73"/>
      <c r="CE354" s="73"/>
      <c r="CF354" s="73"/>
      <c r="CG354" s="73"/>
      <c r="CH354" s="73"/>
      <c r="CI354" s="73"/>
      <c r="CJ354" s="73"/>
      <c r="CK354" s="73"/>
      <c r="CL354" s="73"/>
      <c r="CM354" s="73"/>
      <c r="CN354" s="73"/>
      <c r="CO354" s="73"/>
      <c r="CP354" s="73"/>
      <c r="CQ354" s="73"/>
      <c r="CR354" s="73"/>
      <c r="CS354" s="73"/>
      <c r="CT354" s="73"/>
      <c r="CU354" s="73"/>
      <c r="CV354" s="73"/>
      <c r="CW354" s="73"/>
      <c r="CX354" s="73"/>
      <c r="CY354" s="73"/>
      <c r="CZ354" s="73"/>
      <c r="DA354" s="73"/>
      <c r="DB354" s="73"/>
      <c r="DC354" s="73"/>
      <c r="DD354" s="73"/>
      <c r="DE354" s="73"/>
      <c r="DF354" s="73"/>
      <c r="DG354" s="73"/>
      <c r="DH354" s="73"/>
      <c r="DI354" s="73"/>
      <c r="DJ354" s="73"/>
      <c r="DK354" s="73"/>
      <c r="DL354" s="73"/>
      <c r="DM354" s="73"/>
      <c r="DN354" s="73"/>
      <c r="DO354" s="73"/>
      <c r="DP354" s="73"/>
      <c r="DQ354" s="73"/>
      <c r="DR354" s="73"/>
      <c r="DS354" s="73"/>
      <c r="DT354" s="73"/>
      <c r="DU354" s="73"/>
      <c r="DV354" s="73"/>
      <c r="DW354" s="73"/>
      <c r="DX354" s="73"/>
      <c r="DY354" s="73"/>
      <c r="DZ354" s="73"/>
      <c r="EA354" s="73"/>
      <c r="EB354" s="73"/>
      <c r="EC354" s="73"/>
      <c r="ED354" s="73"/>
      <c r="EE354" s="73"/>
      <c r="EF354" s="73"/>
      <c r="EG354" s="73"/>
      <c r="EH354" s="73"/>
      <c r="EI354" s="73"/>
    </row>
    <row r="355" spans="1:139" s="23" customFormat="1" x14ac:dyDescent="0.6">
      <c r="A355" s="41"/>
      <c r="B355" s="42"/>
      <c r="C355" s="64"/>
      <c r="F355" s="29"/>
      <c r="G355" s="29"/>
      <c r="H355" s="31"/>
      <c r="I355" s="36"/>
      <c r="J355" s="36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  <c r="AA355" s="8"/>
      <c r="AB355" s="8"/>
      <c r="AC355" s="8"/>
      <c r="AD355" s="8"/>
      <c r="AE355" s="8"/>
      <c r="AF355" s="8"/>
      <c r="AG355" s="8"/>
      <c r="AH355" s="8"/>
      <c r="AI355" s="8"/>
      <c r="AJ355" s="8"/>
      <c r="AK355" s="8"/>
      <c r="AL355" s="8"/>
      <c r="AM355" s="8"/>
      <c r="AN355" s="8"/>
      <c r="AO355" s="8"/>
      <c r="AP355" s="8"/>
      <c r="AQ355" s="8"/>
      <c r="AR355" s="8"/>
      <c r="AS355" s="8"/>
      <c r="AT355" s="8"/>
      <c r="AU355" s="8"/>
      <c r="AV355" s="8"/>
      <c r="AW355" s="8"/>
      <c r="AX355" s="8"/>
      <c r="AY355" s="8"/>
      <c r="AZ355" s="8"/>
      <c r="BA355" s="8"/>
      <c r="BB355" s="8"/>
      <c r="BC355" s="8"/>
      <c r="BD355" s="8"/>
      <c r="BE355" s="8"/>
      <c r="BF355" s="8"/>
      <c r="BG355" s="8"/>
      <c r="BH355" s="8"/>
      <c r="BI355" s="8"/>
      <c r="BJ355" s="8"/>
      <c r="BK355" s="8"/>
      <c r="BL355" s="8"/>
      <c r="BM355" s="8"/>
      <c r="BN355" s="8"/>
      <c r="BO355" s="8"/>
      <c r="BP355" s="8"/>
      <c r="BQ355" s="8"/>
      <c r="BR355" s="8"/>
      <c r="BS355" s="8"/>
      <c r="BT355" s="8"/>
      <c r="BU355" s="8"/>
      <c r="BV355" s="8"/>
      <c r="BW355" s="8"/>
      <c r="BX355" s="8"/>
      <c r="BY355" s="8"/>
      <c r="BZ355" s="8"/>
      <c r="CA355" s="8"/>
      <c r="CB355" s="8"/>
      <c r="CC355" s="8"/>
      <c r="CD355" s="8"/>
      <c r="CE355" s="8"/>
      <c r="CF355" s="8"/>
      <c r="CG355" s="8"/>
      <c r="CH355" s="8"/>
      <c r="CI355" s="8"/>
      <c r="CJ355" s="8"/>
      <c r="CK355" s="8"/>
      <c r="CL355" s="8"/>
      <c r="CM355" s="8"/>
      <c r="CN355" s="8"/>
      <c r="CO355" s="8"/>
      <c r="CP355" s="8"/>
      <c r="CQ355" s="8"/>
      <c r="CR355" s="8"/>
      <c r="CS355" s="8"/>
      <c r="CT355" s="8"/>
      <c r="CU355" s="8"/>
      <c r="CV355" s="8"/>
      <c r="CW355" s="8"/>
      <c r="CX355" s="8"/>
      <c r="CY355" s="8"/>
      <c r="CZ355" s="8"/>
      <c r="DA355" s="8"/>
      <c r="DB355" s="8"/>
      <c r="DC355" s="8"/>
      <c r="DD355" s="8"/>
      <c r="DE355" s="8"/>
      <c r="DF355" s="8"/>
      <c r="DG355" s="8"/>
      <c r="DH355" s="8"/>
      <c r="DI355" s="8"/>
      <c r="DJ355" s="8"/>
      <c r="DK355" s="8"/>
      <c r="DL355" s="8"/>
      <c r="DM355" s="8"/>
      <c r="DN355" s="8"/>
      <c r="DO355" s="8"/>
      <c r="DP355" s="8"/>
      <c r="DQ355" s="8"/>
      <c r="DR355" s="8"/>
      <c r="DS355" s="8"/>
      <c r="DT355" s="8"/>
      <c r="DU355" s="8"/>
      <c r="DV355" s="8"/>
      <c r="DW355" s="8"/>
      <c r="DX355" s="8"/>
      <c r="DY355" s="8"/>
      <c r="DZ355" s="8"/>
      <c r="EA355" s="8"/>
      <c r="EB355" s="8"/>
      <c r="EC355" s="8"/>
      <c r="ED355" s="8"/>
      <c r="EE355" s="8"/>
      <c r="EF355" s="8"/>
      <c r="EG355" s="8"/>
      <c r="EH355" s="8"/>
      <c r="EI355" s="8"/>
    </row>
    <row r="356" spans="1:139" x14ac:dyDescent="0.6">
      <c r="A356" s="40"/>
      <c r="F356" s="58"/>
      <c r="G356" s="58"/>
      <c r="H356" s="7"/>
      <c r="L356" s="23"/>
      <c r="M356" s="23"/>
      <c r="N356" s="23"/>
      <c r="O356" s="23"/>
      <c r="P356" s="23"/>
      <c r="Q356" s="23"/>
      <c r="R356" s="23"/>
      <c r="S356" s="23"/>
      <c r="T356" s="23"/>
      <c r="U356" s="23"/>
      <c r="V356" s="23"/>
      <c r="W356" s="23"/>
      <c r="X356" s="23"/>
      <c r="Y356" s="23"/>
      <c r="Z356" s="23"/>
      <c r="AA356" s="23"/>
      <c r="AB356" s="23"/>
      <c r="AC356" s="23"/>
      <c r="AD356" s="23"/>
      <c r="AE356" s="23"/>
      <c r="AF356" s="23"/>
      <c r="AG356" s="23"/>
      <c r="AH356" s="23"/>
      <c r="AI356" s="23"/>
      <c r="AJ356" s="23"/>
      <c r="AK356" s="23"/>
      <c r="AL356" s="23"/>
      <c r="AM356" s="23"/>
      <c r="AN356" s="23"/>
      <c r="AO356" s="23"/>
      <c r="AP356" s="23"/>
      <c r="AQ356" s="23"/>
      <c r="AR356" s="23"/>
      <c r="AS356" s="23"/>
      <c r="AT356" s="23"/>
      <c r="AU356" s="23"/>
      <c r="AV356" s="23"/>
      <c r="AW356" s="23"/>
      <c r="AX356" s="23"/>
      <c r="AY356" s="23"/>
      <c r="AZ356" s="23"/>
      <c r="BA356" s="23"/>
      <c r="BB356" s="23"/>
      <c r="BC356" s="23"/>
      <c r="BD356" s="23"/>
      <c r="BE356" s="23"/>
      <c r="BF356" s="23"/>
      <c r="BG356" s="23"/>
      <c r="BH356" s="23"/>
      <c r="BI356" s="23"/>
      <c r="BJ356" s="23"/>
      <c r="BK356" s="23"/>
      <c r="BL356" s="23"/>
      <c r="BM356" s="23"/>
      <c r="BN356" s="23"/>
      <c r="BO356" s="23"/>
      <c r="BP356" s="23"/>
      <c r="BQ356" s="23"/>
      <c r="BR356" s="23"/>
      <c r="BS356" s="23"/>
      <c r="BT356" s="23"/>
      <c r="BU356" s="23"/>
      <c r="BV356" s="23"/>
      <c r="BW356" s="23"/>
      <c r="BX356" s="23"/>
      <c r="BY356" s="23"/>
      <c r="BZ356" s="23"/>
      <c r="CA356" s="23"/>
      <c r="CB356" s="23"/>
      <c r="CC356" s="23"/>
      <c r="CD356" s="23"/>
      <c r="CE356" s="23"/>
      <c r="CF356" s="23"/>
      <c r="CG356" s="23"/>
      <c r="CH356" s="23"/>
      <c r="CI356" s="23"/>
      <c r="CJ356" s="23"/>
      <c r="CK356" s="23"/>
      <c r="CL356" s="23"/>
      <c r="CM356" s="23"/>
      <c r="CN356" s="23"/>
      <c r="CO356" s="23"/>
      <c r="CP356" s="23"/>
      <c r="CQ356" s="23"/>
      <c r="CR356" s="23"/>
      <c r="CS356" s="23"/>
      <c r="CT356" s="23"/>
      <c r="CU356" s="23"/>
      <c r="CV356" s="23"/>
      <c r="CW356" s="23"/>
      <c r="CX356" s="23"/>
      <c r="CY356" s="23"/>
      <c r="CZ356" s="23"/>
      <c r="DA356" s="23"/>
      <c r="DB356" s="23"/>
      <c r="DC356" s="23"/>
      <c r="DD356" s="23"/>
      <c r="DE356" s="23"/>
      <c r="DF356" s="23"/>
      <c r="DG356" s="23"/>
      <c r="DH356" s="23"/>
      <c r="DI356" s="23"/>
      <c r="DJ356" s="23"/>
      <c r="DK356" s="23"/>
      <c r="DL356" s="23"/>
      <c r="DM356" s="23"/>
      <c r="DN356" s="23"/>
      <c r="DO356" s="23"/>
      <c r="DP356" s="23"/>
      <c r="DQ356" s="23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3"/>
      <c r="EC356" s="23"/>
      <c r="ED356" s="23"/>
      <c r="EE356" s="23"/>
      <c r="EF356" s="23"/>
      <c r="EG356" s="23"/>
      <c r="EH356" s="23"/>
      <c r="EI356" s="23"/>
    </row>
    <row r="357" spans="1:139" x14ac:dyDescent="0.6">
      <c r="A357" s="40"/>
      <c r="F357" s="58"/>
      <c r="H357" s="7"/>
      <c r="L357" s="23"/>
      <c r="M357" s="23"/>
      <c r="N357" s="23"/>
      <c r="O357" s="23"/>
      <c r="P357" s="23"/>
      <c r="Q357" s="23"/>
      <c r="R357" s="23"/>
      <c r="S357" s="23"/>
      <c r="T357" s="23"/>
      <c r="U357" s="23"/>
      <c r="V357" s="23"/>
      <c r="W357" s="23"/>
      <c r="X357" s="23"/>
      <c r="Y357" s="23"/>
      <c r="Z357" s="23"/>
      <c r="AA357" s="23"/>
      <c r="AB357" s="23"/>
      <c r="AC357" s="23"/>
      <c r="AD357" s="23"/>
      <c r="AE357" s="23"/>
      <c r="AF357" s="23"/>
      <c r="AG357" s="23"/>
      <c r="AH357" s="23"/>
      <c r="AI357" s="23"/>
      <c r="AJ357" s="23"/>
      <c r="AK357" s="23"/>
      <c r="AL357" s="23"/>
      <c r="AM357" s="23"/>
      <c r="AN357" s="23"/>
      <c r="AO357" s="23"/>
      <c r="AP357" s="23"/>
      <c r="AQ357" s="23"/>
      <c r="AR357" s="23"/>
      <c r="AS357" s="23"/>
      <c r="AT357" s="23"/>
      <c r="AU357" s="23"/>
      <c r="AV357" s="23"/>
      <c r="AW357" s="23"/>
      <c r="AX357" s="23"/>
      <c r="AY357" s="23"/>
      <c r="AZ357" s="23"/>
      <c r="BA357" s="23"/>
      <c r="BB357" s="23"/>
      <c r="BC357" s="23"/>
      <c r="BD357" s="23"/>
      <c r="BE357" s="23"/>
      <c r="BF357" s="23"/>
      <c r="BG357" s="23"/>
      <c r="BH357" s="23"/>
      <c r="BI357" s="23"/>
      <c r="BJ357" s="23"/>
      <c r="BK357" s="23"/>
      <c r="BL357" s="23"/>
      <c r="BM357" s="23"/>
      <c r="BN357" s="23"/>
      <c r="BO357" s="23"/>
      <c r="BP357" s="23"/>
      <c r="BQ357" s="23"/>
      <c r="BR357" s="23"/>
      <c r="BS357" s="23"/>
      <c r="BT357" s="23"/>
      <c r="BU357" s="23"/>
      <c r="BV357" s="23"/>
      <c r="BW357" s="23"/>
      <c r="BX357" s="23"/>
      <c r="BY357" s="23"/>
      <c r="BZ357" s="23"/>
      <c r="CA357" s="23"/>
      <c r="CB357" s="23"/>
      <c r="CC357" s="23"/>
      <c r="CD357" s="23"/>
      <c r="CE357" s="23"/>
      <c r="CF357" s="23"/>
      <c r="CG357" s="23"/>
      <c r="CH357" s="23"/>
      <c r="CI357" s="23"/>
      <c r="CJ357" s="23"/>
      <c r="CK357" s="23"/>
      <c r="CL357" s="23"/>
      <c r="CM357" s="23"/>
      <c r="CN357" s="23"/>
      <c r="CO357" s="23"/>
      <c r="CP357" s="23"/>
      <c r="CQ357" s="23"/>
      <c r="CR357" s="23"/>
      <c r="CS357" s="23"/>
      <c r="CT357" s="23"/>
      <c r="CU357" s="23"/>
      <c r="CV357" s="23"/>
      <c r="CW357" s="23"/>
      <c r="CX357" s="23"/>
      <c r="CY357" s="23"/>
      <c r="CZ357" s="23"/>
      <c r="DA357" s="23"/>
      <c r="DB357" s="23"/>
      <c r="DC357" s="23"/>
      <c r="DD357" s="23"/>
      <c r="DE357" s="23"/>
      <c r="DF357" s="23"/>
      <c r="DG357" s="23"/>
      <c r="DH357" s="23"/>
      <c r="DI357" s="23"/>
      <c r="DJ357" s="23"/>
      <c r="DK357" s="23"/>
      <c r="DL357" s="23"/>
      <c r="DM357" s="23"/>
      <c r="DN357" s="23"/>
      <c r="DO357" s="23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3"/>
      <c r="EC357" s="23"/>
      <c r="ED357" s="23"/>
      <c r="EE357" s="23"/>
      <c r="EF357" s="23"/>
      <c r="EG357" s="23"/>
      <c r="EH357" s="23"/>
      <c r="EI357" s="23"/>
    </row>
    <row r="358" spans="1:139" x14ac:dyDescent="0.6">
      <c r="A358" s="40"/>
      <c r="F358" s="58"/>
      <c r="H358" s="7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X358" s="73"/>
      <c r="Y358" s="73"/>
      <c r="Z358" s="73"/>
      <c r="AA358" s="73"/>
      <c r="AB358" s="73"/>
      <c r="AC358" s="73"/>
      <c r="AD358" s="73"/>
      <c r="AE358" s="73"/>
      <c r="AF358" s="73"/>
      <c r="AG358" s="73"/>
      <c r="AH358" s="73"/>
      <c r="AI358" s="73"/>
      <c r="AJ358" s="73"/>
      <c r="AK358" s="73"/>
      <c r="AL358" s="73"/>
      <c r="AM358" s="73"/>
      <c r="AN358" s="73"/>
      <c r="AO358" s="73"/>
      <c r="AP358" s="73"/>
      <c r="AQ358" s="73"/>
      <c r="AR358" s="73"/>
      <c r="AS358" s="73"/>
      <c r="AT358" s="73"/>
      <c r="AU358" s="73"/>
      <c r="AV358" s="73"/>
      <c r="AW358" s="73"/>
      <c r="AX358" s="73"/>
      <c r="AY358" s="73"/>
      <c r="AZ358" s="73"/>
      <c r="BA358" s="73"/>
      <c r="BB358" s="73"/>
      <c r="BC358" s="73"/>
      <c r="BD358" s="73"/>
      <c r="BE358" s="73"/>
      <c r="BF358" s="73"/>
      <c r="BG358" s="73"/>
      <c r="BH358" s="73"/>
      <c r="BI358" s="73"/>
      <c r="BJ358" s="73"/>
      <c r="BK358" s="73"/>
      <c r="BL358" s="73"/>
      <c r="BM358" s="73"/>
      <c r="BN358" s="73"/>
      <c r="BO358" s="73"/>
      <c r="BP358" s="73"/>
      <c r="BQ358" s="73"/>
      <c r="BR358" s="73"/>
      <c r="BS358" s="73"/>
      <c r="BT358" s="73"/>
      <c r="BU358" s="73"/>
      <c r="BV358" s="73"/>
      <c r="BW358" s="73"/>
      <c r="BX358" s="73"/>
      <c r="BY358" s="73"/>
      <c r="BZ358" s="73"/>
      <c r="CA358" s="73"/>
      <c r="CB358" s="73"/>
      <c r="CC358" s="73"/>
      <c r="CD358" s="73"/>
      <c r="CE358" s="73"/>
      <c r="CF358" s="73"/>
      <c r="CG358" s="73"/>
      <c r="CH358" s="73"/>
      <c r="CI358" s="73"/>
      <c r="CJ358" s="73"/>
      <c r="CK358" s="73"/>
      <c r="CL358" s="73"/>
      <c r="CM358" s="73"/>
      <c r="CN358" s="73"/>
      <c r="CO358" s="73"/>
      <c r="CP358" s="73"/>
      <c r="CQ358" s="73"/>
      <c r="CR358" s="73"/>
      <c r="CS358" s="73"/>
      <c r="CT358" s="73"/>
      <c r="CU358" s="73"/>
      <c r="CV358" s="73"/>
      <c r="CW358" s="73"/>
      <c r="CX358" s="73"/>
      <c r="CY358" s="73"/>
      <c r="CZ358" s="73"/>
      <c r="DA358" s="73"/>
      <c r="DB358" s="73"/>
      <c r="DC358" s="73"/>
      <c r="DD358" s="73"/>
      <c r="DE358" s="73"/>
      <c r="DF358" s="73"/>
      <c r="DG358" s="73"/>
      <c r="DH358" s="73"/>
      <c r="DI358" s="73"/>
      <c r="DJ358" s="73"/>
      <c r="DK358" s="73"/>
      <c r="DL358" s="73"/>
      <c r="DM358" s="73"/>
      <c r="DN358" s="73"/>
      <c r="DO358" s="73"/>
      <c r="DP358" s="73"/>
      <c r="DQ358" s="73"/>
      <c r="DR358" s="73"/>
      <c r="DS358" s="73"/>
      <c r="DT358" s="73"/>
      <c r="DU358" s="73"/>
      <c r="DV358" s="73"/>
      <c r="DW358" s="73"/>
      <c r="DX358" s="73"/>
      <c r="DY358" s="73"/>
      <c r="DZ358" s="73"/>
      <c r="EA358" s="73"/>
      <c r="EB358" s="73"/>
      <c r="EC358" s="73"/>
      <c r="ED358" s="73"/>
      <c r="EE358" s="73"/>
      <c r="EF358" s="73"/>
      <c r="EG358" s="73"/>
      <c r="EH358" s="73"/>
      <c r="EI358" s="73"/>
    </row>
    <row r="359" spans="1:139" s="73" customFormat="1" x14ac:dyDescent="0.6">
      <c r="A359" s="74"/>
      <c r="B359" s="75"/>
      <c r="F359" s="76"/>
      <c r="G359" s="76"/>
      <c r="H359" s="77"/>
      <c r="I359" s="78"/>
      <c r="J359" s="78"/>
      <c r="L359" s="23"/>
      <c r="M359" s="23"/>
      <c r="N359" s="23"/>
      <c r="O359" s="23"/>
      <c r="P359" s="23"/>
      <c r="Q359" s="23"/>
      <c r="R359" s="23"/>
      <c r="S359" s="23"/>
      <c r="T359" s="23"/>
      <c r="U359" s="23"/>
      <c r="V359" s="23"/>
      <c r="W359" s="23"/>
      <c r="X359" s="23"/>
      <c r="Y359" s="23"/>
      <c r="Z359" s="23"/>
      <c r="AA359" s="23"/>
      <c r="AB359" s="23"/>
      <c r="AC359" s="23"/>
      <c r="AD359" s="23"/>
      <c r="AE359" s="23"/>
      <c r="AF359" s="23"/>
      <c r="AG359" s="23"/>
      <c r="AH359" s="23"/>
      <c r="AI359" s="23"/>
      <c r="AJ359" s="23"/>
      <c r="AK359" s="23"/>
      <c r="AL359" s="23"/>
      <c r="AM359" s="23"/>
      <c r="AN359" s="23"/>
      <c r="AO359" s="23"/>
      <c r="AP359" s="23"/>
      <c r="AQ359" s="23"/>
      <c r="AR359" s="23"/>
      <c r="AS359" s="23"/>
      <c r="AT359" s="23"/>
      <c r="AU359" s="23"/>
      <c r="AV359" s="23"/>
      <c r="AW359" s="23"/>
      <c r="AX359" s="23"/>
      <c r="AY359" s="23"/>
      <c r="AZ359" s="23"/>
      <c r="BA359" s="23"/>
      <c r="BB359" s="23"/>
      <c r="BC359" s="23"/>
      <c r="BD359" s="23"/>
      <c r="BE359" s="23"/>
      <c r="BF359" s="23"/>
      <c r="BG359" s="23"/>
      <c r="BH359" s="23"/>
      <c r="BI359" s="23"/>
      <c r="BJ359" s="23"/>
      <c r="BK359" s="23"/>
      <c r="BL359" s="23"/>
      <c r="BM359" s="23"/>
      <c r="BN359" s="23"/>
      <c r="BO359" s="23"/>
      <c r="BP359" s="23"/>
      <c r="BQ359" s="23"/>
      <c r="BR359" s="23"/>
      <c r="BS359" s="23"/>
      <c r="BT359" s="23"/>
      <c r="BU359" s="23"/>
      <c r="BV359" s="23"/>
      <c r="BW359" s="23"/>
      <c r="BX359" s="23"/>
      <c r="BY359" s="23"/>
      <c r="BZ359" s="23"/>
      <c r="CA359" s="23"/>
      <c r="CB359" s="23"/>
      <c r="CC359" s="23"/>
      <c r="CD359" s="23"/>
      <c r="CE359" s="23"/>
      <c r="CF359" s="23"/>
      <c r="CG359" s="23"/>
      <c r="CH359" s="23"/>
      <c r="CI359" s="23"/>
      <c r="CJ359" s="23"/>
      <c r="CK359" s="23"/>
      <c r="CL359" s="23"/>
      <c r="CM359" s="23"/>
      <c r="CN359" s="23"/>
      <c r="CO359" s="23"/>
      <c r="CP359" s="23"/>
      <c r="CQ359" s="23"/>
      <c r="CR359" s="23"/>
      <c r="CS359" s="23"/>
      <c r="CT359" s="23"/>
      <c r="CU359" s="23"/>
      <c r="CV359" s="23"/>
      <c r="CW359" s="23"/>
      <c r="CX359" s="23"/>
      <c r="CY359" s="23"/>
      <c r="CZ359" s="23"/>
      <c r="DA359" s="23"/>
      <c r="DB359" s="23"/>
      <c r="DC359" s="23"/>
      <c r="DD359" s="23"/>
      <c r="DE359" s="23"/>
      <c r="DF359" s="23"/>
      <c r="DG359" s="23"/>
      <c r="DH359" s="23"/>
      <c r="DI359" s="23"/>
      <c r="DJ359" s="23"/>
      <c r="DK359" s="23"/>
      <c r="DL359" s="23"/>
      <c r="DM359" s="23"/>
      <c r="DN359" s="23"/>
      <c r="DO359" s="23"/>
      <c r="DP359" s="23"/>
      <c r="DQ359" s="23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3"/>
      <c r="EC359" s="23"/>
      <c r="ED359" s="23"/>
      <c r="EE359" s="23"/>
      <c r="EF359" s="23"/>
      <c r="EG359" s="23"/>
      <c r="EH359" s="23"/>
      <c r="EI359" s="23"/>
    </row>
    <row r="360" spans="1:139" x14ac:dyDescent="0.6">
      <c r="A360" s="40"/>
      <c r="F360" s="58"/>
      <c r="G360" s="58"/>
      <c r="H360" s="7"/>
    </row>
    <row r="361" spans="1:139" s="23" customFormat="1" x14ac:dyDescent="0.6">
      <c r="A361" s="74"/>
      <c r="B361" s="75"/>
      <c r="C361" s="73"/>
      <c r="D361" s="73"/>
      <c r="E361" s="73"/>
      <c r="F361" s="76"/>
      <c r="G361" s="76"/>
      <c r="H361" s="79"/>
      <c r="I361" s="78"/>
      <c r="J361" s="78"/>
      <c r="K361" s="73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  <c r="AA361" s="8"/>
      <c r="AB361" s="8"/>
      <c r="AC361" s="8"/>
      <c r="AD361" s="8"/>
      <c r="AE361" s="8"/>
      <c r="AF361" s="8"/>
      <c r="AG361" s="8"/>
      <c r="AH361" s="8"/>
      <c r="AI361" s="8"/>
      <c r="AJ361" s="8"/>
      <c r="AK361" s="8"/>
      <c r="AL361" s="8"/>
      <c r="AM361" s="8"/>
      <c r="AN361" s="8"/>
      <c r="AO361" s="8"/>
      <c r="AP361" s="8"/>
      <c r="AQ361" s="8"/>
      <c r="AR361" s="8"/>
      <c r="AS361" s="8"/>
      <c r="AT361" s="8"/>
      <c r="AU361" s="8"/>
      <c r="AV361" s="8"/>
      <c r="AW361" s="8"/>
      <c r="AX361" s="8"/>
      <c r="AY361" s="8"/>
      <c r="AZ361" s="8"/>
      <c r="BA361" s="8"/>
      <c r="BB361" s="8"/>
      <c r="BC361" s="8"/>
      <c r="BD361" s="8"/>
      <c r="BE361" s="8"/>
      <c r="BF361" s="8"/>
      <c r="BG361" s="8"/>
      <c r="BH361" s="8"/>
      <c r="BI361" s="8"/>
      <c r="BJ361" s="8"/>
      <c r="BK361" s="8"/>
      <c r="BL361" s="8"/>
      <c r="BM361" s="8"/>
      <c r="BN361" s="8"/>
      <c r="BO361" s="8"/>
      <c r="BP361" s="8"/>
      <c r="BQ361" s="8"/>
      <c r="BR361" s="8"/>
      <c r="BS361" s="8"/>
      <c r="BT361" s="8"/>
      <c r="BU361" s="8"/>
      <c r="BV361" s="8"/>
      <c r="BW361" s="8"/>
      <c r="BX361" s="8"/>
      <c r="BY361" s="8"/>
      <c r="BZ361" s="8"/>
      <c r="CA361" s="8"/>
      <c r="CB361" s="8"/>
      <c r="CC361" s="8"/>
      <c r="CD361" s="8"/>
      <c r="CE361" s="8"/>
      <c r="CF361" s="8"/>
      <c r="CG361" s="8"/>
      <c r="CH361" s="8"/>
      <c r="CI361" s="8"/>
      <c r="CJ361" s="8"/>
      <c r="CK361" s="8"/>
      <c r="CL361" s="8"/>
      <c r="CM361" s="8"/>
      <c r="CN361" s="8"/>
      <c r="CO361" s="8"/>
      <c r="CP361" s="8"/>
      <c r="CQ361" s="8"/>
      <c r="CR361" s="8"/>
      <c r="CS361" s="8"/>
      <c r="CT361" s="8"/>
      <c r="CU361" s="8"/>
      <c r="CV361" s="8"/>
      <c r="CW361" s="8"/>
      <c r="CX361" s="8"/>
      <c r="CY361" s="8"/>
      <c r="CZ361" s="8"/>
      <c r="DA361" s="8"/>
      <c r="DB361" s="8"/>
      <c r="DC361" s="8"/>
      <c r="DD361" s="8"/>
      <c r="DE361" s="8"/>
      <c r="DF361" s="8"/>
      <c r="DG361" s="8"/>
      <c r="DH361" s="8"/>
      <c r="DI361" s="8"/>
      <c r="DJ361" s="8"/>
      <c r="DK361" s="8"/>
      <c r="DL361" s="8"/>
      <c r="DM361" s="8"/>
      <c r="DN361" s="8"/>
      <c r="DO361" s="8"/>
      <c r="DP361" s="8"/>
      <c r="DQ361" s="8"/>
      <c r="DR361" s="8"/>
      <c r="DS361" s="8"/>
      <c r="DT361" s="8"/>
      <c r="DU361" s="8"/>
      <c r="DV361" s="8"/>
      <c r="DW361" s="8"/>
      <c r="DX361" s="8"/>
      <c r="DY361" s="8"/>
      <c r="DZ361" s="8"/>
      <c r="EA361" s="8"/>
      <c r="EB361" s="8"/>
      <c r="EC361" s="8"/>
      <c r="ED361" s="8"/>
      <c r="EE361" s="8"/>
      <c r="EF361" s="8"/>
      <c r="EG361" s="8"/>
      <c r="EH361" s="8"/>
      <c r="EI361" s="8"/>
    </row>
    <row r="362" spans="1:139" s="23" customFormat="1" x14ac:dyDescent="0.6">
      <c r="A362" s="41"/>
      <c r="B362" s="42"/>
      <c r="F362" s="29"/>
      <c r="G362" s="29"/>
      <c r="H362" s="31"/>
      <c r="I362" s="36"/>
      <c r="J362" s="36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  <c r="AA362" s="8"/>
      <c r="AB362" s="8"/>
      <c r="AC362" s="8"/>
      <c r="AD362" s="8"/>
      <c r="AE362" s="8"/>
      <c r="AF362" s="8"/>
      <c r="AG362" s="8"/>
      <c r="AH362" s="8"/>
      <c r="AI362" s="8"/>
      <c r="AJ362" s="8"/>
      <c r="AK362" s="8"/>
      <c r="AL362" s="8"/>
      <c r="AM362" s="8"/>
      <c r="AN362" s="8"/>
      <c r="AO362" s="8"/>
      <c r="AP362" s="8"/>
      <c r="AQ362" s="8"/>
      <c r="AR362" s="8"/>
      <c r="AS362" s="8"/>
      <c r="AT362" s="8"/>
      <c r="AU362" s="8"/>
      <c r="AV362" s="8"/>
      <c r="AW362" s="8"/>
      <c r="AX362" s="8"/>
      <c r="AY362" s="8"/>
      <c r="AZ362" s="8"/>
      <c r="BA362" s="8"/>
      <c r="BB362" s="8"/>
      <c r="BC362" s="8"/>
      <c r="BD362" s="8"/>
      <c r="BE362" s="8"/>
      <c r="BF362" s="8"/>
      <c r="BG362" s="8"/>
      <c r="BH362" s="8"/>
      <c r="BI362" s="8"/>
      <c r="BJ362" s="8"/>
      <c r="BK362" s="8"/>
      <c r="BL362" s="8"/>
      <c r="BM362" s="8"/>
      <c r="BN362" s="8"/>
      <c r="BO362" s="8"/>
      <c r="BP362" s="8"/>
      <c r="BQ362" s="8"/>
      <c r="BR362" s="8"/>
      <c r="BS362" s="8"/>
      <c r="BT362" s="8"/>
      <c r="BU362" s="8"/>
      <c r="BV362" s="8"/>
      <c r="BW362" s="8"/>
      <c r="BX362" s="8"/>
      <c r="BY362" s="8"/>
      <c r="BZ362" s="8"/>
      <c r="CA362" s="8"/>
      <c r="CB362" s="8"/>
      <c r="CC362" s="8"/>
      <c r="CD362" s="8"/>
      <c r="CE362" s="8"/>
      <c r="CF362" s="8"/>
      <c r="CG362" s="8"/>
      <c r="CH362" s="8"/>
      <c r="CI362" s="8"/>
      <c r="CJ362" s="8"/>
      <c r="CK362" s="8"/>
      <c r="CL362" s="8"/>
      <c r="CM362" s="8"/>
      <c r="CN362" s="8"/>
      <c r="CO362" s="8"/>
      <c r="CP362" s="8"/>
      <c r="CQ362" s="8"/>
      <c r="CR362" s="8"/>
      <c r="CS362" s="8"/>
      <c r="CT362" s="8"/>
      <c r="CU362" s="8"/>
      <c r="CV362" s="8"/>
      <c r="CW362" s="8"/>
      <c r="CX362" s="8"/>
      <c r="CY362" s="8"/>
      <c r="CZ362" s="8"/>
      <c r="DA362" s="8"/>
      <c r="DB362" s="8"/>
      <c r="DC362" s="8"/>
      <c r="DD362" s="8"/>
      <c r="DE362" s="8"/>
      <c r="DF362" s="8"/>
      <c r="DG362" s="8"/>
      <c r="DH362" s="8"/>
      <c r="DI362" s="8"/>
      <c r="DJ362" s="8"/>
      <c r="DK362" s="8"/>
      <c r="DL362" s="8"/>
      <c r="DM362" s="8"/>
      <c r="DN362" s="8"/>
      <c r="DO362" s="8"/>
      <c r="DP362" s="8"/>
      <c r="DQ362" s="8"/>
      <c r="DR362" s="8"/>
      <c r="DS362" s="8"/>
      <c r="DT362" s="8"/>
      <c r="DU362" s="8"/>
      <c r="DV362" s="8"/>
      <c r="DW362" s="8"/>
      <c r="DX362" s="8"/>
      <c r="DY362" s="8"/>
      <c r="DZ362" s="8"/>
      <c r="EA362" s="8"/>
      <c r="EB362" s="8"/>
      <c r="EC362" s="8"/>
      <c r="ED362" s="8"/>
      <c r="EE362" s="8"/>
      <c r="EF362" s="8"/>
      <c r="EG362" s="8"/>
      <c r="EH362" s="8"/>
      <c r="EI362" s="8"/>
    </row>
    <row r="363" spans="1:139" s="73" customFormat="1" x14ac:dyDescent="0.6">
      <c r="A363" s="74"/>
      <c r="B363" s="75"/>
      <c r="F363" s="76"/>
      <c r="G363" s="76"/>
      <c r="H363" s="77"/>
      <c r="I363" s="78"/>
      <c r="J363" s="78"/>
      <c r="L363" s="23"/>
      <c r="M363" s="23"/>
      <c r="N363" s="23"/>
      <c r="O363" s="23"/>
      <c r="P363" s="23"/>
      <c r="Q363" s="23"/>
      <c r="R363" s="23"/>
      <c r="S363" s="23"/>
      <c r="T363" s="23"/>
      <c r="U363" s="23"/>
      <c r="V363" s="23"/>
      <c r="W363" s="23"/>
      <c r="X363" s="23"/>
      <c r="Y363" s="23"/>
      <c r="Z363" s="23"/>
      <c r="AA363" s="23"/>
      <c r="AB363" s="23"/>
      <c r="AC363" s="23"/>
      <c r="AD363" s="23"/>
      <c r="AE363" s="23"/>
      <c r="AF363" s="23"/>
      <c r="AG363" s="23"/>
      <c r="AH363" s="23"/>
      <c r="AI363" s="23"/>
      <c r="AJ363" s="23"/>
      <c r="AK363" s="23"/>
      <c r="AL363" s="23"/>
      <c r="AM363" s="23"/>
      <c r="AN363" s="23"/>
      <c r="AO363" s="23"/>
      <c r="AP363" s="23"/>
      <c r="AQ363" s="23"/>
      <c r="AR363" s="23"/>
      <c r="AS363" s="23"/>
      <c r="AT363" s="23"/>
      <c r="AU363" s="23"/>
      <c r="AV363" s="23"/>
      <c r="AW363" s="23"/>
      <c r="AX363" s="23"/>
      <c r="AY363" s="23"/>
      <c r="AZ363" s="23"/>
      <c r="BA363" s="23"/>
      <c r="BB363" s="23"/>
      <c r="BC363" s="23"/>
      <c r="BD363" s="23"/>
      <c r="BE363" s="23"/>
      <c r="BF363" s="23"/>
      <c r="BG363" s="23"/>
      <c r="BH363" s="23"/>
      <c r="BI363" s="23"/>
      <c r="BJ363" s="23"/>
      <c r="BK363" s="23"/>
      <c r="BL363" s="23"/>
      <c r="BM363" s="23"/>
      <c r="BN363" s="23"/>
      <c r="BO363" s="23"/>
      <c r="BP363" s="23"/>
      <c r="BQ363" s="23"/>
      <c r="BR363" s="23"/>
      <c r="BS363" s="23"/>
      <c r="BT363" s="23"/>
      <c r="BU363" s="23"/>
      <c r="BV363" s="23"/>
      <c r="BW363" s="23"/>
      <c r="BX363" s="23"/>
      <c r="BY363" s="23"/>
      <c r="BZ363" s="23"/>
      <c r="CA363" s="23"/>
      <c r="CB363" s="23"/>
      <c r="CC363" s="23"/>
      <c r="CD363" s="23"/>
      <c r="CE363" s="23"/>
      <c r="CF363" s="23"/>
      <c r="CG363" s="23"/>
      <c r="CH363" s="23"/>
      <c r="CI363" s="23"/>
      <c r="CJ363" s="23"/>
      <c r="CK363" s="23"/>
      <c r="CL363" s="23"/>
      <c r="CM363" s="23"/>
      <c r="CN363" s="23"/>
      <c r="CO363" s="23"/>
      <c r="CP363" s="23"/>
      <c r="CQ363" s="23"/>
      <c r="CR363" s="23"/>
      <c r="CS363" s="23"/>
      <c r="CT363" s="23"/>
      <c r="CU363" s="23"/>
      <c r="CV363" s="23"/>
      <c r="CW363" s="23"/>
      <c r="CX363" s="23"/>
      <c r="CY363" s="23"/>
      <c r="CZ363" s="23"/>
      <c r="DA363" s="23"/>
      <c r="DB363" s="23"/>
      <c r="DC363" s="23"/>
      <c r="DD363" s="23"/>
      <c r="DE363" s="23"/>
      <c r="DF363" s="23"/>
      <c r="DG363" s="23"/>
      <c r="DH363" s="23"/>
      <c r="DI363" s="23"/>
      <c r="DJ363" s="23"/>
      <c r="DK363" s="23"/>
      <c r="DL363" s="23"/>
      <c r="DM363" s="23"/>
      <c r="DN363" s="23"/>
      <c r="DO363" s="23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3"/>
      <c r="EC363" s="23"/>
      <c r="ED363" s="23"/>
      <c r="EE363" s="23"/>
      <c r="EF363" s="23"/>
      <c r="EG363" s="23"/>
      <c r="EH363" s="23"/>
      <c r="EI363" s="23"/>
    </row>
    <row r="364" spans="1:139" s="23" customFormat="1" x14ac:dyDescent="0.6">
      <c r="A364" s="41"/>
      <c r="B364" s="42"/>
      <c r="F364" s="29"/>
      <c r="G364" s="29"/>
      <c r="H364" s="31"/>
      <c r="I364" s="36"/>
      <c r="J364" s="36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  <c r="AA364" s="8"/>
      <c r="AB364" s="8"/>
      <c r="AC364" s="8"/>
      <c r="AD364" s="8"/>
      <c r="AE364" s="8"/>
      <c r="AF364" s="8"/>
      <c r="AG364" s="8"/>
      <c r="AH364" s="8"/>
      <c r="AI364" s="8"/>
      <c r="AJ364" s="8"/>
      <c r="AK364" s="8"/>
      <c r="AL364" s="8"/>
      <c r="AM364" s="8"/>
      <c r="AN364" s="8"/>
      <c r="AO364" s="8"/>
      <c r="AP364" s="8"/>
      <c r="AQ364" s="8"/>
      <c r="AR364" s="8"/>
      <c r="AS364" s="8"/>
      <c r="AT364" s="8"/>
      <c r="AU364" s="8"/>
      <c r="AV364" s="8"/>
      <c r="AW364" s="8"/>
      <c r="AX364" s="8"/>
      <c r="AY364" s="8"/>
      <c r="AZ364" s="8"/>
      <c r="BA364" s="8"/>
      <c r="BB364" s="8"/>
      <c r="BC364" s="8"/>
      <c r="BD364" s="8"/>
      <c r="BE364" s="8"/>
      <c r="BF364" s="8"/>
      <c r="BG364" s="8"/>
      <c r="BH364" s="8"/>
      <c r="BI364" s="8"/>
      <c r="BJ364" s="8"/>
      <c r="BK364" s="8"/>
      <c r="BL364" s="8"/>
      <c r="BM364" s="8"/>
      <c r="BN364" s="8"/>
      <c r="BO364" s="8"/>
      <c r="BP364" s="8"/>
      <c r="BQ364" s="8"/>
      <c r="BR364" s="8"/>
      <c r="BS364" s="8"/>
      <c r="BT364" s="8"/>
      <c r="BU364" s="8"/>
      <c r="BV364" s="8"/>
      <c r="BW364" s="8"/>
      <c r="BX364" s="8"/>
      <c r="BY364" s="8"/>
      <c r="BZ364" s="8"/>
      <c r="CA364" s="8"/>
      <c r="CB364" s="8"/>
      <c r="CC364" s="8"/>
      <c r="CD364" s="8"/>
      <c r="CE364" s="8"/>
      <c r="CF364" s="8"/>
      <c r="CG364" s="8"/>
      <c r="CH364" s="8"/>
      <c r="CI364" s="8"/>
      <c r="CJ364" s="8"/>
      <c r="CK364" s="8"/>
      <c r="CL364" s="8"/>
      <c r="CM364" s="8"/>
      <c r="CN364" s="8"/>
      <c r="CO364" s="8"/>
      <c r="CP364" s="8"/>
      <c r="CQ364" s="8"/>
      <c r="CR364" s="8"/>
      <c r="CS364" s="8"/>
      <c r="CT364" s="8"/>
      <c r="CU364" s="8"/>
      <c r="CV364" s="8"/>
      <c r="CW364" s="8"/>
      <c r="CX364" s="8"/>
      <c r="CY364" s="8"/>
      <c r="CZ364" s="8"/>
      <c r="DA364" s="8"/>
      <c r="DB364" s="8"/>
      <c r="DC364" s="8"/>
      <c r="DD364" s="8"/>
      <c r="DE364" s="8"/>
      <c r="DF364" s="8"/>
      <c r="DG364" s="8"/>
      <c r="DH364" s="8"/>
      <c r="DI364" s="8"/>
      <c r="DJ364" s="8"/>
      <c r="DK364" s="8"/>
      <c r="DL364" s="8"/>
      <c r="DM364" s="8"/>
      <c r="DN364" s="8"/>
      <c r="DO364" s="8"/>
      <c r="DP364" s="8"/>
      <c r="DQ364" s="8"/>
      <c r="DR364" s="8"/>
      <c r="DS364" s="8"/>
      <c r="DT364" s="8"/>
      <c r="DU364" s="8"/>
      <c r="DV364" s="8"/>
      <c r="DW364" s="8"/>
      <c r="DX364" s="8"/>
      <c r="DY364" s="8"/>
      <c r="DZ364" s="8"/>
      <c r="EA364" s="8"/>
      <c r="EB364" s="8"/>
      <c r="EC364" s="8"/>
      <c r="ED364" s="8"/>
      <c r="EE364" s="8"/>
      <c r="EF364" s="8"/>
      <c r="EG364" s="8"/>
      <c r="EH364" s="8"/>
      <c r="EI364" s="8"/>
    </row>
    <row r="365" spans="1:139" x14ac:dyDescent="0.6">
      <c r="A365" s="40"/>
      <c r="F365" s="58"/>
      <c r="H365" s="7"/>
    </row>
    <row r="366" spans="1:139" x14ac:dyDescent="0.6">
      <c r="A366" s="40"/>
      <c r="F366" s="58"/>
      <c r="G366" s="58"/>
      <c r="H366" s="7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X366" s="73"/>
      <c r="Y366" s="73"/>
      <c r="Z366" s="73"/>
      <c r="AA366" s="73"/>
      <c r="AB366" s="73"/>
      <c r="AC366" s="73"/>
      <c r="AD366" s="73"/>
      <c r="AE366" s="73"/>
      <c r="AF366" s="73"/>
      <c r="AG366" s="73"/>
      <c r="AH366" s="73"/>
      <c r="AI366" s="73"/>
      <c r="AJ366" s="73"/>
      <c r="AK366" s="73"/>
      <c r="AL366" s="73"/>
      <c r="AM366" s="73"/>
      <c r="AN366" s="73"/>
      <c r="AO366" s="73"/>
      <c r="AP366" s="73"/>
      <c r="AQ366" s="73"/>
      <c r="AR366" s="73"/>
      <c r="AS366" s="73"/>
      <c r="AT366" s="73"/>
      <c r="AU366" s="73"/>
      <c r="AV366" s="73"/>
      <c r="AW366" s="73"/>
      <c r="AX366" s="73"/>
      <c r="AY366" s="73"/>
      <c r="AZ366" s="73"/>
      <c r="BA366" s="73"/>
      <c r="BB366" s="73"/>
      <c r="BC366" s="73"/>
      <c r="BD366" s="73"/>
      <c r="BE366" s="73"/>
      <c r="BF366" s="73"/>
      <c r="BG366" s="73"/>
      <c r="BH366" s="73"/>
      <c r="BI366" s="73"/>
      <c r="BJ366" s="73"/>
      <c r="BK366" s="73"/>
      <c r="BL366" s="73"/>
      <c r="BM366" s="73"/>
      <c r="BN366" s="73"/>
      <c r="BO366" s="73"/>
      <c r="BP366" s="73"/>
      <c r="BQ366" s="73"/>
      <c r="BR366" s="73"/>
      <c r="BS366" s="73"/>
      <c r="BT366" s="73"/>
      <c r="BU366" s="73"/>
      <c r="BV366" s="73"/>
      <c r="BW366" s="73"/>
      <c r="BX366" s="73"/>
      <c r="BY366" s="73"/>
      <c r="BZ366" s="73"/>
      <c r="CA366" s="73"/>
      <c r="CB366" s="73"/>
      <c r="CC366" s="73"/>
      <c r="CD366" s="73"/>
      <c r="CE366" s="73"/>
      <c r="CF366" s="73"/>
      <c r="CG366" s="73"/>
      <c r="CH366" s="73"/>
      <c r="CI366" s="73"/>
      <c r="CJ366" s="73"/>
      <c r="CK366" s="73"/>
      <c r="CL366" s="73"/>
      <c r="CM366" s="73"/>
      <c r="CN366" s="73"/>
      <c r="CO366" s="73"/>
      <c r="CP366" s="73"/>
      <c r="CQ366" s="73"/>
      <c r="CR366" s="73"/>
      <c r="CS366" s="73"/>
      <c r="CT366" s="73"/>
      <c r="CU366" s="73"/>
      <c r="CV366" s="73"/>
      <c r="CW366" s="73"/>
      <c r="CX366" s="73"/>
      <c r="CY366" s="73"/>
      <c r="CZ366" s="73"/>
      <c r="DA366" s="73"/>
      <c r="DB366" s="73"/>
      <c r="DC366" s="73"/>
      <c r="DD366" s="73"/>
      <c r="DE366" s="73"/>
      <c r="DF366" s="73"/>
      <c r="DG366" s="73"/>
      <c r="DH366" s="73"/>
      <c r="DI366" s="73"/>
      <c r="DJ366" s="73"/>
      <c r="DK366" s="73"/>
      <c r="DL366" s="73"/>
      <c r="DM366" s="73"/>
      <c r="DN366" s="73"/>
      <c r="DO366" s="73"/>
      <c r="DP366" s="73"/>
      <c r="DQ366" s="73"/>
      <c r="DR366" s="73"/>
      <c r="DS366" s="73"/>
      <c r="DT366" s="73"/>
      <c r="DU366" s="73"/>
      <c r="DV366" s="73"/>
      <c r="DW366" s="73"/>
      <c r="DX366" s="73"/>
      <c r="DY366" s="73"/>
      <c r="DZ366" s="73"/>
      <c r="EA366" s="73"/>
      <c r="EB366" s="73"/>
      <c r="EC366" s="73"/>
      <c r="ED366" s="73"/>
      <c r="EE366" s="73"/>
      <c r="EF366" s="73"/>
      <c r="EG366" s="73"/>
      <c r="EH366" s="73"/>
      <c r="EI366" s="73"/>
    </row>
    <row r="367" spans="1:139" x14ac:dyDescent="0.6">
      <c r="A367" s="40"/>
      <c r="F367" s="58"/>
      <c r="G367" s="58"/>
      <c r="H367" s="7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X367" s="73"/>
      <c r="Y367" s="73"/>
      <c r="Z367" s="73"/>
      <c r="AA367" s="73"/>
      <c r="AB367" s="73"/>
      <c r="AC367" s="73"/>
      <c r="AD367" s="73"/>
      <c r="AE367" s="73"/>
      <c r="AF367" s="73"/>
      <c r="AG367" s="73"/>
      <c r="AH367" s="73"/>
      <c r="AI367" s="73"/>
      <c r="AJ367" s="73"/>
      <c r="AK367" s="73"/>
      <c r="AL367" s="73"/>
      <c r="AM367" s="73"/>
      <c r="AN367" s="73"/>
      <c r="AO367" s="73"/>
      <c r="AP367" s="73"/>
      <c r="AQ367" s="73"/>
      <c r="AR367" s="73"/>
      <c r="AS367" s="73"/>
      <c r="AT367" s="73"/>
      <c r="AU367" s="73"/>
      <c r="AV367" s="73"/>
      <c r="AW367" s="73"/>
      <c r="AX367" s="73"/>
      <c r="AY367" s="73"/>
      <c r="AZ367" s="73"/>
      <c r="BA367" s="73"/>
      <c r="BB367" s="73"/>
      <c r="BC367" s="73"/>
      <c r="BD367" s="73"/>
      <c r="BE367" s="73"/>
      <c r="BF367" s="73"/>
      <c r="BG367" s="73"/>
      <c r="BH367" s="73"/>
      <c r="BI367" s="73"/>
      <c r="BJ367" s="73"/>
      <c r="BK367" s="73"/>
      <c r="BL367" s="73"/>
      <c r="BM367" s="73"/>
      <c r="BN367" s="73"/>
      <c r="BO367" s="73"/>
      <c r="BP367" s="73"/>
      <c r="BQ367" s="73"/>
      <c r="BR367" s="73"/>
      <c r="BS367" s="73"/>
      <c r="BT367" s="73"/>
      <c r="BU367" s="73"/>
      <c r="BV367" s="73"/>
      <c r="BW367" s="73"/>
      <c r="BX367" s="73"/>
      <c r="BY367" s="73"/>
      <c r="BZ367" s="73"/>
      <c r="CA367" s="73"/>
      <c r="CB367" s="73"/>
      <c r="CC367" s="73"/>
      <c r="CD367" s="73"/>
      <c r="CE367" s="73"/>
      <c r="CF367" s="73"/>
      <c r="CG367" s="73"/>
      <c r="CH367" s="73"/>
      <c r="CI367" s="73"/>
      <c r="CJ367" s="73"/>
      <c r="CK367" s="73"/>
      <c r="CL367" s="73"/>
      <c r="CM367" s="73"/>
      <c r="CN367" s="73"/>
      <c r="CO367" s="73"/>
      <c r="CP367" s="73"/>
      <c r="CQ367" s="73"/>
      <c r="CR367" s="73"/>
      <c r="CS367" s="73"/>
      <c r="CT367" s="73"/>
      <c r="CU367" s="73"/>
      <c r="CV367" s="73"/>
      <c r="CW367" s="73"/>
      <c r="CX367" s="73"/>
      <c r="CY367" s="73"/>
      <c r="CZ367" s="73"/>
      <c r="DA367" s="73"/>
      <c r="DB367" s="73"/>
      <c r="DC367" s="73"/>
      <c r="DD367" s="73"/>
      <c r="DE367" s="73"/>
      <c r="DF367" s="73"/>
      <c r="DG367" s="73"/>
      <c r="DH367" s="73"/>
      <c r="DI367" s="73"/>
      <c r="DJ367" s="73"/>
      <c r="DK367" s="73"/>
      <c r="DL367" s="73"/>
      <c r="DM367" s="73"/>
      <c r="DN367" s="73"/>
      <c r="DO367" s="73"/>
      <c r="DP367" s="73"/>
      <c r="DQ367" s="73"/>
      <c r="DR367" s="73"/>
      <c r="DS367" s="73"/>
      <c r="DT367" s="73"/>
      <c r="DU367" s="73"/>
      <c r="DV367" s="73"/>
      <c r="DW367" s="73"/>
      <c r="DX367" s="73"/>
      <c r="DY367" s="73"/>
      <c r="DZ367" s="73"/>
      <c r="EA367" s="73"/>
      <c r="EB367" s="73"/>
      <c r="EC367" s="73"/>
      <c r="ED367" s="73"/>
      <c r="EE367" s="73"/>
      <c r="EF367" s="73"/>
      <c r="EG367" s="73"/>
      <c r="EH367" s="73"/>
      <c r="EI367" s="73"/>
    </row>
    <row r="368" spans="1:139" s="23" customFormat="1" x14ac:dyDescent="0.6">
      <c r="A368" s="74"/>
      <c r="B368" s="75"/>
      <c r="C368" s="73"/>
      <c r="D368" s="73"/>
      <c r="E368" s="73"/>
      <c r="F368" s="76"/>
      <c r="G368" s="76"/>
      <c r="H368" s="79"/>
      <c r="I368" s="78"/>
      <c r="J368" s="78"/>
      <c r="K368" s="73"/>
    </row>
    <row r="369" spans="1:139" x14ac:dyDescent="0.6">
      <c r="A369" s="40"/>
      <c r="F369" s="58"/>
      <c r="H369" s="7"/>
      <c r="L369" s="23"/>
      <c r="M369" s="23"/>
      <c r="N369" s="23"/>
      <c r="O369" s="23"/>
      <c r="P369" s="23"/>
      <c r="Q369" s="23"/>
      <c r="R369" s="23"/>
      <c r="S369" s="23"/>
      <c r="T369" s="23"/>
      <c r="U369" s="23"/>
      <c r="V369" s="23"/>
      <c r="W369" s="23"/>
      <c r="X369" s="23"/>
      <c r="Y369" s="23"/>
      <c r="Z369" s="23"/>
      <c r="AA369" s="23"/>
      <c r="AB369" s="23"/>
      <c r="AC369" s="23"/>
      <c r="AD369" s="23"/>
      <c r="AE369" s="23"/>
      <c r="AF369" s="23"/>
      <c r="AG369" s="23"/>
      <c r="AH369" s="23"/>
      <c r="AI369" s="23"/>
      <c r="AJ369" s="23"/>
      <c r="AK369" s="23"/>
      <c r="AL369" s="23"/>
      <c r="AM369" s="23"/>
      <c r="AN369" s="23"/>
      <c r="AO369" s="23"/>
      <c r="AP369" s="23"/>
      <c r="AQ369" s="23"/>
      <c r="AR369" s="23"/>
      <c r="AS369" s="23"/>
      <c r="AT369" s="23"/>
      <c r="AU369" s="23"/>
      <c r="AV369" s="23"/>
      <c r="AW369" s="23"/>
      <c r="AX369" s="23"/>
      <c r="AY369" s="23"/>
      <c r="AZ369" s="23"/>
      <c r="BA369" s="23"/>
      <c r="BB369" s="23"/>
      <c r="BC369" s="23"/>
      <c r="BD369" s="23"/>
      <c r="BE369" s="23"/>
      <c r="BF369" s="23"/>
      <c r="BG369" s="23"/>
      <c r="BH369" s="23"/>
      <c r="BI369" s="23"/>
      <c r="BJ369" s="23"/>
      <c r="BK369" s="23"/>
      <c r="BL369" s="23"/>
      <c r="BM369" s="23"/>
      <c r="BN369" s="23"/>
      <c r="BO369" s="23"/>
      <c r="BP369" s="23"/>
      <c r="BQ369" s="23"/>
      <c r="BR369" s="23"/>
      <c r="BS369" s="23"/>
      <c r="BT369" s="23"/>
      <c r="BU369" s="23"/>
      <c r="BV369" s="23"/>
      <c r="BW369" s="23"/>
      <c r="BX369" s="23"/>
      <c r="BY369" s="23"/>
      <c r="BZ369" s="23"/>
      <c r="CA369" s="23"/>
      <c r="CB369" s="23"/>
      <c r="CC369" s="23"/>
      <c r="CD369" s="23"/>
      <c r="CE369" s="23"/>
      <c r="CF369" s="23"/>
      <c r="CG369" s="23"/>
      <c r="CH369" s="23"/>
      <c r="CI369" s="23"/>
      <c r="CJ369" s="23"/>
      <c r="CK369" s="23"/>
      <c r="CL369" s="23"/>
      <c r="CM369" s="23"/>
      <c r="CN369" s="23"/>
      <c r="CO369" s="23"/>
      <c r="CP369" s="23"/>
      <c r="CQ369" s="23"/>
      <c r="CR369" s="23"/>
      <c r="CS369" s="23"/>
      <c r="CT369" s="23"/>
      <c r="CU369" s="23"/>
      <c r="CV369" s="23"/>
      <c r="CW369" s="23"/>
      <c r="CX369" s="23"/>
      <c r="CY369" s="23"/>
      <c r="CZ369" s="23"/>
      <c r="DA369" s="23"/>
      <c r="DB369" s="23"/>
      <c r="DC369" s="23"/>
      <c r="DD369" s="23"/>
      <c r="DE369" s="23"/>
      <c r="DF369" s="23"/>
      <c r="DG369" s="23"/>
      <c r="DH369" s="23"/>
      <c r="DI369" s="23"/>
      <c r="DJ369" s="23"/>
      <c r="DK369" s="23"/>
      <c r="DL369" s="23"/>
      <c r="DM369" s="23"/>
      <c r="DN369" s="23"/>
      <c r="DO369" s="23"/>
      <c r="DP369" s="23"/>
      <c r="DQ369" s="23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3"/>
      <c r="EC369" s="23"/>
      <c r="ED369" s="23"/>
      <c r="EE369" s="23"/>
      <c r="EF369" s="23"/>
      <c r="EG369" s="23"/>
      <c r="EH369" s="23"/>
      <c r="EI369" s="23"/>
    </row>
    <row r="370" spans="1:139" x14ac:dyDescent="0.6">
      <c r="A370" s="40"/>
      <c r="F370" s="58"/>
      <c r="H370" s="7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X370" s="73"/>
      <c r="Y370" s="73"/>
      <c r="Z370" s="73"/>
      <c r="AA370" s="73"/>
      <c r="AB370" s="73"/>
      <c r="AC370" s="73"/>
      <c r="AD370" s="73"/>
      <c r="AE370" s="73"/>
      <c r="AF370" s="73"/>
      <c r="AG370" s="73"/>
      <c r="AH370" s="73"/>
      <c r="AI370" s="73"/>
      <c r="AJ370" s="73"/>
      <c r="AK370" s="73"/>
      <c r="AL370" s="73"/>
      <c r="AM370" s="73"/>
      <c r="AN370" s="73"/>
      <c r="AO370" s="73"/>
      <c r="AP370" s="73"/>
      <c r="AQ370" s="73"/>
      <c r="AR370" s="73"/>
      <c r="AS370" s="73"/>
      <c r="AT370" s="73"/>
      <c r="AU370" s="73"/>
      <c r="AV370" s="73"/>
      <c r="AW370" s="73"/>
      <c r="AX370" s="73"/>
      <c r="AY370" s="73"/>
      <c r="AZ370" s="73"/>
      <c r="BA370" s="73"/>
      <c r="BB370" s="73"/>
      <c r="BC370" s="73"/>
      <c r="BD370" s="73"/>
      <c r="BE370" s="73"/>
      <c r="BF370" s="73"/>
      <c r="BG370" s="73"/>
      <c r="BH370" s="73"/>
      <c r="BI370" s="73"/>
      <c r="BJ370" s="73"/>
      <c r="BK370" s="73"/>
      <c r="BL370" s="73"/>
      <c r="BM370" s="73"/>
      <c r="BN370" s="73"/>
      <c r="BO370" s="73"/>
      <c r="BP370" s="73"/>
      <c r="BQ370" s="73"/>
      <c r="BR370" s="73"/>
      <c r="BS370" s="73"/>
      <c r="BT370" s="73"/>
      <c r="BU370" s="73"/>
      <c r="BV370" s="73"/>
      <c r="BW370" s="73"/>
      <c r="BX370" s="73"/>
      <c r="BY370" s="73"/>
      <c r="BZ370" s="73"/>
      <c r="CA370" s="73"/>
      <c r="CB370" s="73"/>
      <c r="CC370" s="73"/>
      <c r="CD370" s="73"/>
      <c r="CE370" s="73"/>
      <c r="CF370" s="73"/>
      <c r="CG370" s="73"/>
      <c r="CH370" s="73"/>
      <c r="CI370" s="73"/>
      <c r="CJ370" s="73"/>
      <c r="CK370" s="73"/>
      <c r="CL370" s="73"/>
      <c r="CM370" s="73"/>
      <c r="CN370" s="73"/>
      <c r="CO370" s="73"/>
      <c r="CP370" s="73"/>
      <c r="CQ370" s="73"/>
      <c r="CR370" s="73"/>
      <c r="CS370" s="73"/>
      <c r="CT370" s="73"/>
      <c r="CU370" s="73"/>
      <c r="CV370" s="73"/>
      <c r="CW370" s="73"/>
      <c r="CX370" s="73"/>
      <c r="CY370" s="73"/>
      <c r="CZ370" s="73"/>
      <c r="DA370" s="73"/>
      <c r="DB370" s="73"/>
      <c r="DC370" s="73"/>
      <c r="DD370" s="73"/>
      <c r="DE370" s="73"/>
      <c r="DF370" s="73"/>
      <c r="DG370" s="73"/>
      <c r="DH370" s="73"/>
      <c r="DI370" s="73"/>
      <c r="DJ370" s="73"/>
      <c r="DK370" s="73"/>
      <c r="DL370" s="73"/>
      <c r="DM370" s="73"/>
      <c r="DN370" s="73"/>
      <c r="DO370" s="73"/>
      <c r="DP370" s="73"/>
      <c r="DQ370" s="73"/>
      <c r="DR370" s="73"/>
      <c r="DS370" s="73"/>
      <c r="DT370" s="73"/>
      <c r="DU370" s="73"/>
      <c r="DV370" s="73"/>
      <c r="DW370" s="73"/>
      <c r="DX370" s="73"/>
      <c r="DY370" s="73"/>
      <c r="DZ370" s="73"/>
      <c r="EA370" s="73"/>
      <c r="EB370" s="73"/>
      <c r="EC370" s="73"/>
      <c r="ED370" s="73"/>
      <c r="EE370" s="73"/>
      <c r="EF370" s="73"/>
      <c r="EG370" s="73"/>
      <c r="EH370" s="73"/>
      <c r="EI370" s="73"/>
    </row>
    <row r="371" spans="1:139" s="73" customFormat="1" x14ac:dyDescent="0.6">
      <c r="A371" s="74"/>
      <c r="B371" s="75"/>
      <c r="F371" s="76"/>
      <c r="G371" s="77"/>
      <c r="H371" s="77"/>
      <c r="I371" s="78"/>
      <c r="J371" s="78"/>
    </row>
    <row r="372" spans="1:139" s="73" customFormat="1" x14ac:dyDescent="0.6">
      <c r="A372" s="74"/>
      <c r="B372" s="75"/>
      <c r="F372" s="76"/>
      <c r="G372" s="77"/>
      <c r="H372" s="77"/>
      <c r="I372" s="78"/>
      <c r="J372" s="78"/>
    </row>
    <row r="373" spans="1:139" s="23" customFormat="1" x14ac:dyDescent="0.6">
      <c r="A373" s="41"/>
      <c r="B373" s="42"/>
      <c r="F373" s="29"/>
      <c r="G373" s="31"/>
      <c r="H373" s="31"/>
      <c r="I373" s="36"/>
      <c r="J373" s="36"/>
    </row>
    <row r="374" spans="1:139" s="23" customFormat="1" x14ac:dyDescent="0.6">
      <c r="A374" s="41"/>
      <c r="B374" s="42"/>
      <c r="F374" s="29"/>
      <c r="G374" s="31"/>
      <c r="H374" s="31"/>
      <c r="I374" s="36"/>
      <c r="J374" s="36"/>
    </row>
    <row r="375" spans="1:139" s="73" customFormat="1" x14ac:dyDescent="0.6">
      <c r="A375" s="74"/>
      <c r="B375" s="75"/>
      <c r="F375" s="76"/>
      <c r="G375" s="77"/>
      <c r="H375" s="77"/>
      <c r="I375" s="78"/>
      <c r="J375" s="78"/>
    </row>
    <row r="376" spans="1:139" s="23" customFormat="1" x14ac:dyDescent="0.6">
      <c r="A376" s="73"/>
      <c r="B376" s="73"/>
      <c r="C376" s="73"/>
      <c r="D376" s="73"/>
      <c r="E376" s="73"/>
      <c r="F376" s="73"/>
      <c r="G376" s="73"/>
      <c r="H376" s="73"/>
      <c r="I376" s="73"/>
      <c r="J376" s="73"/>
      <c r="K376" s="73"/>
    </row>
    <row r="377" spans="1:139" s="23" customFormat="1" x14ac:dyDescent="0.6">
      <c r="A377" s="73"/>
      <c r="B377" s="73"/>
      <c r="C377" s="73"/>
      <c r="D377" s="73"/>
      <c r="E377" s="73"/>
      <c r="F377" s="73"/>
      <c r="G377" s="73"/>
      <c r="H377" s="73"/>
      <c r="I377" s="73"/>
      <c r="J377" s="73"/>
      <c r="K377" s="73"/>
    </row>
    <row r="378" spans="1:139" s="73" customFormat="1" x14ac:dyDescent="0.6">
      <c r="A378" s="23"/>
      <c r="B378" s="23"/>
      <c r="C378" s="23"/>
      <c r="D378" s="23"/>
      <c r="E378" s="23"/>
      <c r="F378" s="23"/>
      <c r="G378" s="23"/>
      <c r="H378" s="23"/>
      <c r="I378" s="23"/>
      <c r="J378" s="23"/>
      <c r="K378" s="23"/>
    </row>
    <row r="379" spans="1:139" s="23" customFormat="1" x14ac:dyDescent="0.6"/>
    <row r="380" spans="1:139" s="23" customFormat="1" x14ac:dyDescent="0.6">
      <c r="A380" s="73"/>
      <c r="B380" s="73"/>
      <c r="C380" s="73"/>
      <c r="D380" s="73"/>
      <c r="E380" s="73"/>
      <c r="F380" s="73"/>
      <c r="G380" s="73"/>
      <c r="H380" s="73"/>
      <c r="I380" s="73"/>
      <c r="J380" s="73"/>
      <c r="K380" s="73"/>
    </row>
    <row r="381" spans="1:139" s="23" customFormat="1" x14ac:dyDescent="0.6">
      <c r="A381" s="41"/>
      <c r="B381" s="42"/>
      <c r="F381" s="29"/>
      <c r="G381" s="31"/>
      <c r="H381" s="31"/>
      <c r="I381" s="36"/>
      <c r="J381" s="36"/>
    </row>
    <row r="382" spans="1:139" s="73" customFormat="1" x14ac:dyDescent="0.6">
      <c r="A382" s="41"/>
      <c r="B382" s="42"/>
      <c r="C382" s="23"/>
      <c r="D382" s="23"/>
      <c r="E382" s="23"/>
      <c r="F382" s="29"/>
      <c r="G382" s="31"/>
      <c r="H382" s="31"/>
      <c r="I382" s="36"/>
      <c r="J382" s="36"/>
      <c r="K382" s="23"/>
    </row>
    <row r="383" spans="1:139" s="23" customFormat="1" x14ac:dyDescent="0.6">
      <c r="A383" s="74"/>
      <c r="B383" s="75"/>
      <c r="C383" s="73"/>
      <c r="D383" s="73"/>
      <c r="E383" s="73"/>
      <c r="F383" s="76"/>
      <c r="G383" s="77"/>
      <c r="H383" s="77"/>
      <c r="I383" s="78"/>
      <c r="J383" s="78"/>
      <c r="K383" s="73"/>
    </row>
    <row r="384" spans="1:139" s="23" customFormat="1" x14ac:dyDescent="0.6">
      <c r="A384" s="41"/>
      <c r="B384" s="42"/>
      <c r="F384" s="29"/>
      <c r="G384" s="31"/>
      <c r="H384" s="31"/>
      <c r="I384" s="36"/>
      <c r="J384" s="36"/>
    </row>
    <row r="385" spans="1:11" s="23" customFormat="1" x14ac:dyDescent="0.6">
      <c r="A385" s="41"/>
      <c r="B385" s="42"/>
      <c r="F385" s="29"/>
      <c r="G385" s="31"/>
      <c r="H385" s="31"/>
      <c r="I385" s="36"/>
      <c r="J385" s="36"/>
    </row>
    <row r="386" spans="1:11" s="73" customFormat="1" x14ac:dyDescent="0.6">
      <c r="A386" s="41"/>
      <c r="B386" s="42"/>
      <c r="C386" s="23"/>
      <c r="D386" s="23"/>
      <c r="E386" s="23"/>
      <c r="F386" s="29"/>
      <c r="G386" s="31"/>
      <c r="H386" s="31"/>
      <c r="I386" s="36"/>
      <c r="J386" s="36"/>
      <c r="K386" s="23"/>
    </row>
    <row r="387" spans="1:11" s="23" customFormat="1" x14ac:dyDescent="0.6">
      <c r="A387" s="74"/>
      <c r="B387" s="75"/>
      <c r="C387" s="73"/>
      <c r="D387" s="73"/>
      <c r="E387" s="73"/>
      <c r="F387" s="76"/>
      <c r="G387" s="77"/>
      <c r="H387" s="77"/>
      <c r="I387" s="78"/>
      <c r="J387" s="78"/>
      <c r="K387" s="73"/>
    </row>
    <row r="388" spans="1:11" s="23" customFormat="1" x14ac:dyDescent="0.6">
      <c r="A388" s="74"/>
      <c r="B388" s="75"/>
      <c r="C388" s="73"/>
      <c r="D388" s="73"/>
      <c r="E388" s="73"/>
      <c r="F388" s="76"/>
      <c r="G388" s="76"/>
      <c r="H388" s="79"/>
      <c r="I388" s="78"/>
      <c r="J388" s="78"/>
      <c r="K388" s="73"/>
    </row>
    <row r="389" spans="1:11" s="23" customFormat="1" x14ac:dyDescent="0.6">
      <c r="A389" s="41"/>
      <c r="B389" s="42"/>
      <c r="F389" s="29"/>
      <c r="G389" s="31"/>
      <c r="H389" s="31"/>
      <c r="I389" s="36"/>
      <c r="J389" s="36"/>
    </row>
    <row r="390" spans="1:11" s="73" customFormat="1" x14ac:dyDescent="0.6">
      <c r="A390" s="41"/>
      <c r="B390" s="42"/>
      <c r="C390" s="23"/>
      <c r="D390" s="23"/>
      <c r="E390" s="23"/>
      <c r="F390" s="29"/>
      <c r="G390" s="31"/>
      <c r="H390" s="31"/>
      <c r="I390" s="36"/>
      <c r="J390" s="36"/>
      <c r="K390" s="23"/>
    </row>
    <row r="391" spans="1:11" s="23" customFormat="1" x14ac:dyDescent="0.6">
      <c r="A391" s="74"/>
      <c r="B391" s="75"/>
      <c r="C391" s="73"/>
      <c r="D391" s="73"/>
      <c r="E391" s="73"/>
      <c r="F391" s="76"/>
      <c r="G391" s="77"/>
      <c r="H391" s="77"/>
      <c r="I391" s="78"/>
      <c r="J391" s="78"/>
      <c r="K391" s="73"/>
    </row>
    <row r="392" spans="1:11" s="23" customFormat="1" x14ac:dyDescent="0.6">
      <c r="A392" s="41"/>
      <c r="B392" s="42"/>
      <c r="F392" s="29"/>
      <c r="G392" s="31"/>
      <c r="H392" s="31"/>
      <c r="I392" s="36"/>
      <c r="J392" s="36"/>
    </row>
    <row r="393" spans="1:11" s="73" customFormat="1" x14ac:dyDescent="0.6">
      <c r="A393" s="41"/>
      <c r="B393" s="42"/>
      <c r="C393" s="23"/>
      <c r="D393" s="23"/>
      <c r="E393" s="23"/>
      <c r="F393" s="29"/>
      <c r="G393" s="31"/>
      <c r="H393" s="31"/>
      <c r="I393" s="36"/>
      <c r="J393" s="36"/>
      <c r="K393" s="23"/>
    </row>
    <row r="394" spans="1:11" s="23" customFormat="1" x14ac:dyDescent="0.6">
      <c r="A394" s="41"/>
      <c r="B394" s="42"/>
      <c r="F394" s="29"/>
      <c r="G394" s="29"/>
      <c r="H394" s="68"/>
      <c r="I394" s="36"/>
      <c r="J394" s="36"/>
    </row>
    <row r="395" spans="1:11" s="23" customFormat="1" x14ac:dyDescent="0.6">
      <c r="A395" s="74"/>
      <c r="B395" s="75"/>
      <c r="C395" s="73"/>
      <c r="D395" s="73"/>
      <c r="E395" s="73"/>
      <c r="F395" s="76"/>
      <c r="G395" s="77"/>
      <c r="H395" s="77"/>
      <c r="I395" s="78"/>
      <c r="J395" s="78"/>
      <c r="K395" s="73"/>
    </row>
    <row r="396" spans="1:11" s="73" customFormat="1" x14ac:dyDescent="0.6">
      <c r="A396" s="41"/>
      <c r="B396" s="42"/>
      <c r="C396" s="23"/>
      <c r="D396" s="23"/>
      <c r="E396" s="23"/>
      <c r="F396" s="29"/>
      <c r="G396" s="31"/>
      <c r="H396" s="31"/>
      <c r="I396" s="36"/>
      <c r="J396" s="36"/>
      <c r="K396" s="23"/>
    </row>
    <row r="397" spans="1:11" s="23" customFormat="1" x14ac:dyDescent="0.6">
      <c r="A397" s="41"/>
      <c r="B397" s="42"/>
      <c r="F397" s="29"/>
      <c r="G397" s="31"/>
      <c r="H397" s="31"/>
      <c r="I397" s="36"/>
      <c r="J397" s="36"/>
    </row>
    <row r="398" spans="1:11" s="23" customFormat="1" x14ac:dyDescent="0.6">
      <c r="A398" s="74"/>
      <c r="B398" s="75"/>
      <c r="C398" s="73"/>
      <c r="D398" s="73"/>
      <c r="E398" s="73"/>
      <c r="F398" s="76"/>
      <c r="G398" s="77"/>
      <c r="H398" s="77"/>
      <c r="I398" s="78"/>
      <c r="J398" s="78"/>
      <c r="K398" s="73"/>
    </row>
    <row r="399" spans="1:11" s="23" customFormat="1" x14ac:dyDescent="0.6">
      <c r="A399" s="41"/>
      <c r="B399" s="42"/>
      <c r="F399" s="29"/>
      <c r="G399" s="31"/>
      <c r="H399" s="31"/>
      <c r="I399" s="36"/>
      <c r="J399" s="36"/>
    </row>
    <row r="400" spans="1:11" s="73" customFormat="1" x14ac:dyDescent="0.6">
      <c r="A400" s="74"/>
      <c r="B400" s="75"/>
      <c r="F400" s="76"/>
      <c r="G400" s="76"/>
      <c r="H400" s="79"/>
      <c r="I400" s="78"/>
      <c r="J400" s="78"/>
      <c r="K400" s="23"/>
    </row>
    <row r="401" spans="1:11" s="23" customFormat="1" x14ac:dyDescent="0.6">
      <c r="A401" s="74"/>
      <c r="B401" s="75"/>
      <c r="C401" s="73"/>
      <c r="D401" s="73"/>
      <c r="E401" s="73"/>
      <c r="F401" s="76"/>
      <c r="G401" s="77"/>
      <c r="H401" s="77"/>
      <c r="I401" s="78"/>
      <c r="J401" s="78"/>
      <c r="K401" s="73"/>
    </row>
    <row r="402" spans="1:11" s="73" customFormat="1" x14ac:dyDescent="0.6">
      <c r="A402" s="41"/>
      <c r="B402" s="42"/>
      <c r="C402" s="23"/>
      <c r="D402" s="23"/>
      <c r="E402" s="23"/>
      <c r="F402" s="29"/>
      <c r="G402" s="31"/>
      <c r="H402" s="31"/>
      <c r="I402" s="36"/>
      <c r="J402" s="36"/>
      <c r="K402" s="23"/>
    </row>
    <row r="403" spans="1:11" s="23" customFormat="1" x14ac:dyDescent="0.6">
      <c r="A403" s="41"/>
      <c r="B403" s="42"/>
      <c r="F403" s="29"/>
      <c r="G403" s="31"/>
      <c r="H403" s="31"/>
      <c r="I403" s="36"/>
      <c r="J403" s="36"/>
    </row>
    <row r="404" spans="1:11" s="23" customFormat="1" x14ac:dyDescent="0.6">
      <c r="A404" s="41"/>
      <c r="B404" s="42"/>
      <c r="F404" s="29"/>
      <c r="G404" s="29"/>
      <c r="H404" s="68"/>
      <c r="I404" s="36"/>
      <c r="J404" s="36"/>
    </row>
    <row r="405" spans="1:11" s="23" customFormat="1" x14ac:dyDescent="0.6">
      <c r="A405" s="74"/>
      <c r="B405" s="75"/>
      <c r="C405" s="73"/>
      <c r="D405" s="73"/>
      <c r="E405" s="73"/>
      <c r="F405" s="76"/>
      <c r="G405" s="80"/>
      <c r="H405" s="79"/>
      <c r="I405" s="78"/>
      <c r="J405" s="78"/>
      <c r="K405" s="73"/>
    </row>
    <row r="406" spans="1:11" s="73" customFormat="1" x14ac:dyDescent="0.6">
      <c r="A406" s="41"/>
      <c r="B406" s="42"/>
      <c r="C406" s="23"/>
      <c r="D406" s="23"/>
      <c r="E406" s="23"/>
      <c r="F406" s="29"/>
      <c r="G406" s="31"/>
      <c r="H406" s="31"/>
      <c r="I406" s="36"/>
      <c r="J406" s="36"/>
      <c r="K406" s="23"/>
    </row>
    <row r="407" spans="1:11" s="23" customFormat="1" x14ac:dyDescent="0.6">
      <c r="A407" s="74"/>
      <c r="B407" s="75"/>
      <c r="C407" s="73"/>
      <c r="D407" s="73"/>
      <c r="E407" s="73"/>
      <c r="F407" s="76"/>
      <c r="G407" s="80"/>
      <c r="H407" s="77"/>
      <c r="I407" s="78"/>
      <c r="J407" s="78"/>
      <c r="K407" s="73"/>
    </row>
    <row r="408" spans="1:11" s="23" customFormat="1" x14ac:dyDescent="0.6">
      <c r="A408" s="41"/>
      <c r="B408" s="42"/>
      <c r="F408" s="29"/>
      <c r="G408" s="30"/>
      <c r="H408" s="31"/>
      <c r="I408" s="36"/>
      <c r="J408" s="36"/>
    </row>
    <row r="409" spans="1:11" s="23" customFormat="1" x14ac:dyDescent="0.6">
      <c r="A409" s="41"/>
      <c r="B409" s="42"/>
      <c r="F409" s="29"/>
      <c r="G409" s="30"/>
      <c r="H409" s="31"/>
      <c r="I409" s="36"/>
      <c r="J409" s="36"/>
    </row>
    <row r="410" spans="1:11" s="23" customFormat="1" x14ac:dyDescent="0.6">
      <c r="A410" s="41"/>
      <c r="B410" s="42"/>
      <c r="F410" s="29"/>
      <c r="G410" s="31"/>
      <c r="H410" s="31"/>
      <c r="I410" s="36"/>
      <c r="J410" s="36"/>
    </row>
    <row r="411" spans="1:11" s="73" customFormat="1" x14ac:dyDescent="0.6">
      <c r="A411" s="74"/>
      <c r="B411" s="75"/>
      <c r="F411" s="76"/>
      <c r="G411" s="77"/>
      <c r="H411" s="77"/>
      <c r="I411" s="78"/>
      <c r="J411" s="78"/>
    </row>
    <row r="412" spans="1:11" s="23" customFormat="1" x14ac:dyDescent="0.6">
      <c r="A412" s="41"/>
      <c r="B412" s="42"/>
      <c r="F412" s="29"/>
      <c r="G412" s="31"/>
      <c r="H412" s="31"/>
      <c r="I412" s="36"/>
      <c r="J412" s="36"/>
    </row>
    <row r="413" spans="1:11" s="73" customFormat="1" x14ac:dyDescent="0.6">
      <c r="A413" s="41"/>
      <c r="B413" s="42"/>
      <c r="C413" s="23"/>
      <c r="D413" s="23"/>
      <c r="E413" s="23"/>
      <c r="F413" s="29"/>
      <c r="G413" s="31"/>
      <c r="H413" s="31"/>
      <c r="I413" s="36"/>
      <c r="J413" s="36"/>
      <c r="K413" s="23"/>
    </row>
    <row r="414" spans="1:11" s="73" customFormat="1" x14ac:dyDescent="0.6">
      <c r="A414" s="41"/>
      <c r="B414" s="42"/>
      <c r="C414" s="23"/>
      <c r="D414" s="23"/>
      <c r="E414" s="23"/>
      <c r="F414" s="29"/>
      <c r="G414" s="31"/>
      <c r="H414" s="31"/>
      <c r="I414" s="36"/>
      <c r="J414" s="36"/>
      <c r="K414" s="23"/>
    </row>
    <row r="415" spans="1:11" s="23" customFormat="1" x14ac:dyDescent="0.6">
      <c r="A415" s="41"/>
      <c r="B415" s="42"/>
      <c r="F415" s="29"/>
      <c r="G415" s="31"/>
      <c r="H415" s="31"/>
      <c r="I415" s="36"/>
      <c r="J415" s="36"/>
    </row>
    <row r="416" spans="1:11" s="73" customFormat="1" x14ac:dyDescent="0.6">
      <c r="A416" s="74"/>
      <c r="B416" s="75"/>
      <c r="F416" s="76"/>
      <c r="G416" s="77"/>
      <c r="H416" s="77"/>
      <c r="I416" s="78"/>
      <c r="J416" s="78"/>
    </row>
    <row r="417" spans="1:11" s="23" customFormat="1" x14ac:dyDescent="0.6">
      <c r="A417" s="41"/>
      <c r="B417" s="42"/>
      <c r="F417" s="29"/>
      <c r="G417" s="31"/>
      <c r="H417" s="31"/>
      <c r="I417" s="36"/>
      <c r="J417" s="36"/>
    </row>
    <row r="418" spans="1:11" s="73" customFormat="1" x14ac:dyDescent="0.6">
      <c r="A418" s="74"/>
      <c r="B418" s="75"/>
      <c r="F418" s="76"/>
      <c r="G418" s="77"/>
      <c r="H418" s="77"/>
      <c r="I418" s="78"/>
      <c r="J418" s="78"/>
    </row>
    <row r="419" spans="1:11" s="23" customFormat="1" x14ac:dyDescent="0.6">
      <c r="A419" s="74"/>
      <c r="B419" s="75"/>
      <c r="C419" s="73"/>
      <c r="D419" s="73"/>
      <c r="E419" s="73"/>
      <c r="F419" s="76"/>
      <c r="G419" s="77"/>
      <c r="H419" s="77"/>
      <c r="I419" s="78"/>
      <c r="J419" s="78"/>
      <c r="K419" s="73"/>
    </row>
    <row r="420" spans="1:11" s="23" customFormat="1" x14ac:dyDescent="0.6">
      <c r="A420" s="41"/>
      <c r="B420" s="42"/>
      <c r="F420" s="29"/>
      <c r="G420" s="31"/>
      <c r="H420" s="31"/>
      <c r="I420" s="36"/>
      <c r="J420" s="36"/>
    </row>
    <row r="421" spans="1:11" s="23" customFormat="1" x14ac:dyDescent="0.6">
      <c r="A421" s="74"/>
      <c r="B421" s="75"/>
      <c r="C421" s="73"/>
      <c r="D421" s="73"/>
      <c r="E421" s="73"/>
      <c r="F421" s="76"/>
      <c r="G421" s="77"/>
      <c r="H421" s="77"/>
      <c r="I421" s="78"/>
      <c r="J421" s="78"/>
      <c r="K421" s="73"/>
    </row>
    <row r="422" spans="1:11" s="23" customFormat="1" x14ac:dyDescent="0.6">
      <c r="A422" s="41"/>
      <c r="B422" s="42"/>
      <c r="F422" s="29"/>
      <c r="G422" s="31"/>
      <c r="H422" s="31"/>
      <c r="I422" s="36"/>
      <c r="J422" s="36"/>
    </row>
    <row r="423" spans="1:11" s="23" customFormat="1" x14ac:dyDescent="0.6">
      <c r="A423" s="74"/>
      <c r="B423" s="75"/>
      <c r="C423" s="73"/>
      <c r="D423" s="73"/>
      <c r="E423" s="73"/>
      <c r="F423" s="76"/>
      <c r="G423" s="77"/>
      <c r="H423" s="77"/>
      <c r="I423" s="78"/>
      <c r="J423" s="78"/>
      <c r="K423" s="73"/>
    </row>
    <row r="424" spans="1:11" s="23" customFormat="1" x14ac:dyDescent="0.6">
      <c r="A424" s="41"/>
      <c r="B424" s="42"/>
      <c r="F424" s="29"/>
      <c r="G424" s="31"/>
      <c r="H424" s="31"/>
      <c r="I424" s="36"/>
      <c r="J424" s="36"/>
    </row>
    <row r="425" spans="1:11" s="23" customFormat="1" x14ac:dyDescent="0.6">
      <c r="A425" s="41"/>
      <c r="B425" s="42"/>
      <c r="F425" s="29"/>
      <c r="G425" s="31"/>
      <c r="H425" s="31"/>
      <c r="I425" s="36"/>
      <c r="J425" s="36"/>
    </row>
    <row r="426" spans="1:11" s="23" customFormat="1" x14ac:dyDescent="0.6">
      <c r="A426" s="41"/>
      <c r="B426" s="42"/>
      <c r="F426" s="29"/>
      <c r="G426" s="31"/>
      <c r="H426" s="31"/>
      <c r="I426" s="36"/>
      <c r="J426" s="36"/>
    </row>
    <row r="427" spans="1:11" s="23" customFormat="1" x14ac:dyDescent="0.6">
      <c r="A427" s="41"/>
      <c r="B427" s="42"/>
      <c r="F427" s="29"/>
      <c r="G427" s="31"/>
      <c r="H427" s="31"/>
      <c r="I427" s="36"/>
      <c r="J427" s="36"/>
    </row>
    <row r="428" spans="1:11" s="23" customFormat="1" x14ac:dyDescent="0.6">
      <c r="A428" s="41"/>
      <c r="B428" s="42"/>
      <c r="F428" s="29"/>
      <c r="G428" s="31"/>
      <c r="H428" s="31"/>
      <c r="I428" s="36"/>
      <c r="J428" s="36"/>
    </row>
    <row r="429" spans="1:11" s="23" customFormat="1" x14ac:dyDescent="0.6">
      <c r="A429" s="41"/>
      <c r="B429" s="42"/>
      <c r="F429" s="29"/>
      <c r="G429" s="31"/>
      <c r="H429" s="31"/>
      <c r="I429" s="36"/>
      <c r="J429" s="36"/>
    </row>
    <row r="430" spans="1:11" s="23" customFormat="1" x14ac:dyDescent="0.6">
      <c r="A430" s="41"/>
      <c r="B430" s="42"/>
      <c r="F430" s="29"/>
      <c r="G430" s="31"/>
      <c r="H430" s="31"/>
      <c r="I430" s="36"/>
      <c r="J430" s="36"/>
    </row>
    <row r="431" spans="1:11" s="23" customFormat="1" x14ac:dyDescent="0.6">
      <c r="A431" s="41"/>
      <c r="B431" s="42"/>
      <c r="F431" s="29"/>
      <c r="G431" s="31"/>
      <c r="H431" s="31"/>
      <c r="I431" s="36"/>
      <c r="J431" s="36"/>
    </row>
    <row r="432" spans="1:11" s="23" customFormat="1" x14ac:dyDescent="0.6">
      <c r="A432" s="41"/>
      <c r="B432" s="42"/>
      <c r="F432" s="29"/>
      <c r="G432" s="31"/>
      <c r="H432" s="31"/>
      <c r="I432" s="36"/>
      <c r="J432" s="36"/>
    </row>
    <row r="433" spans="1:11" s="23" customFormat="1" x14ac:dyDescent="0.6">
      <c r="A433" s="41"/>
      <c r="B433" s="42"/>
      <c r="F433" s="29"/>
      <c r="G433" s="31"/>
      <c r="H433" s="31"/>
      <c r="I433" s="36"/>
      <c r="J433" s="36"/>
    </row>
    <row r="434" spans="1:11" s="23" customFormat="1" x14ac:dyDescent="0.6">
      <c r="A434" s="41"/>
      <c r="B434" s="42"/>
      <c r="F434" s="29"/>
      <c r="G434" s="31"/>
      <c r="H434" s="31"/>
      <c r="I434" s="36"/>
      <c r="J434" s="36"/>
    </row>
    <row r="435" spans="1:11" s="23" customFormat="1" x14ac:dyDescent="0.6">
      <c r="A435" s="41"/>
      <c r="B435" s="42"/>
      <c r="F435" s="29"/>
      <c r="G435" s="31"/>
      <c r="H435" s="31"/>
      <c r="I435" s="36"/>
      <c r="J435" s="36"/>
    </row>
    <row r="436" spans="1:11" s="23" customFormat="1" x14ac:dyDescent="0.6">
      <c r="A436" s="41"/>
      <c r="B436" s="42"/>
      <c r="F436" s="29"/>
      <c r="G436" s="31"/>
      <c r="H436" s="31"/>
      <c r="I436" s="36"/>
      <c r="J436" s="36"/>
    </row>
    <row r="437" spans="1:11" x14ac:dyDescent="0.6">
      <c r="A437" s="41"/>
      <c r="B437" s="42"/>
      <c r="C437" s="23"/>
      <c r="D437" s="23"/>
      <c r="E437" s="23"/>
      <c r="F437" s="29"/>
      <c r="G437" s="31"/>
      <c r="H437" s="31"/>
      <c r="I437" s="36"/>
      <c r="J437" s="36"/>
      <c r="K437" s="23"/>
    </row>
    <row r="438" spans="1:11" x14ac:dyDescent="0.6">
      <c r="A438" s="41"/>
      <c r="B438" s="42"/>
      <c r="C438" s="23"/>
      <c r="D438" s="23"/>
      <c r="E438" s="23"/>
      <c r="F438" s="29"/>
      <c r="G438" s="31"/>
      <c r="H438" s="31"/>
      <c r="I438" s="36"/>
      <c r="J438" s="36"/>
      <c r="K438" s="23"/>
    </row>
    <row r="439" spans="1:11" x14ac:dyDescent="0.6">
      <c r="A439" s="41"/>
      <c r="B439" s="42"/>
      <c r="C439" s="23"/>
      <c r="D439" s="23"/>
      <c r="E439" s="23"/>
      <c r="F439" s="29"/>
      <c r="G439" s="31"/>
      <c r="H439" s="31"/>
      <c r="I439" s="36"/>
      <c r="J439" s="36"/>
      <c r="K439" s="23"/>
    </row>
    <row r="440" spans="1:11" x14ac:dyDescent="0.6">
      <c r="A440" s="41"/>
      <c r="B440" s="42"/>
      <c r="C440" s="23"/>
      <c r="D440" s="23"/>
      <c r="E440" s="23"/>
      <c r="F440" s="29"/>
      <c r="G440" s="31"/>
      <c r="H440" s="31"/>
      <c r="I440" s="36"/>
      <c r="J440" s="36"/>
      <c r="K440" s="23"/>
    </row>
    <row r="441" spans="1:11" x14ac:dyDescent="0.6">
      <c r="A441" s="41"/>
      <c r="B441" s="42"/>
      <c r="C441" s="23"/>
      <c r="D441" s="23"/>
      <c r="E441" s="23"/>
      <c r="F441" s="29"/>
      <c r="G441" s="31"/>
      <c r="H441" s="31"/>
      <c r="I441" s="36"/>
      <c r="J441" s="36"/>
      <c r="K441" s="23"/>
    </row>
    <row r="442" spans="1:11" x14ac:dyDescent="0.6">
      <c r="B442" s="5"/>
      <c r="H442" s="4"/>
    </row>
    <row r="443" spans="1:11" x14ac:dyDescent="0.6">
      <c r="A443" s="4" t="s">
        <v>67</v>
      </c>
      <c r="B443" s="5"/>
      <c r="C443" s="12"/>
      <c r="D443" s="12"/>
      <c r="E443" s="4"/>
      <c r="F443" s="6"/>
    </row>
    <row r="444" spans="1:11" x14ac:dyDescent="0.6">
      <c r="A444" s="4" t="s">
        <v>68</v>
      </c>
      <c r="B444" s="5"/>
      <c r="C444" s="12"/>
      <c r="D444" s="12"/>
      <c r="E444" s="4"/>
      <c r="F444" s="6"/>
    </row>
    <row r="445" spans="1:11" x14ac:dyDescent="0.6">
      <c r="A445" s="4" t="s">
        <v>69</v>
      </c>
      <c r="B445" s="5"/>
      <c r="C445" s="12"/>
      <c r="D445" s="12"/>
      <c r="E445" s="4"/>
      <c r="F445" s="6"/>
    </row>
    <row r="446" spans="1:11" x14ac:dyDescent="0.6">
      <c r="A446" s="4" t="s">
        <v>70</v>
      </c>
      <c r="B446" s="5"/>
      <c r="C446" s="12"/>
      <c r="D446" s="12"/>
      <c r="E446" s="4"/>
      <c r="F446" s="6"/>
    </row>
    <row r="447" spans="1:11" x14ac:dyDescent="0.6">
      <c r="A447" s="4" t="s">
        <v>71</v>
      </c>
      <c r="C447" s="12"/>
      <c r="D447" s="12"/>
      <c r="E447" s="4"/>
      <c r="F447" s="6"/>
    </row>
    <row r="448" spans="1:11" x14ac:dyDescent="0.6">
      <c r="A448" s="4"/>
      <c r="H448" s="4"/>
    </row>
    <row r="449" spans="1:255" x14ac:dyDescent="0.6">
      <c r="B449" s="28"/>
    </row>
    <row r="450" spans="1:255" x14ac:dyDescent="0.6">
      <c r="A450" s="4"/>
      <c r="B450" s="28"/>
    </row>
    <row r="451" spans="1:255" x14ac:dyDescent="0.6">
      <c r="A451" s="4"/>
      <c r="B451" s="28"/>
    </row>
    <row r="452" spans="1:255" x14ac:dyDescent="0.6">
      <c r="A452" s="81"/>
      <c r="B452" s="28"/>
    </row>
    <row r="453" spans="1:255" x14ac:dyDescent="0.6">
      <c r="A453" s="4"/>
      <c r="B453" s="28"/>
    </row>
    <row r="454" spans="1:255" x14ac:dyDescent="0.6">
      <c r="A454" s="4"/>
      <c r="B454" s="28"/>
    </row>
    <row r="455" spans="1:255" x14ac:dyDescent="0.6">
      <c r="B455" s="28"/>
    </row>
    <row r="456" spans="1:255" x14ac:dyDescent="0.6">
      <c r="B456" s="35"/>
      <c r="D456" s="28"/>
      <c r="F456" s="28"/>
      <c r="G456" s="8"/>
      <c r="H456" s="28"/>
      <c r="I456" s="8"/>
      <c r="J456" s="8"/>
      <c r="K456" s="28"/>
    </row>
    <row r="457" spans="1:255" x14ac:dyDescent="0.6">
      <c r="A457" s="4"/>
      <c r="B457" s="28"/>
      <c r="C457" s="4"/>
      <c r="D457" s="35"/>
      <c r="E457" s="4"/>
      <c r="F457" s="35"/>
      <c r="G457" s="4"/>
      <c r="H457" s="35"/>
      <c r="I457" s="4"/>
      <c r="J457" s="4"/>
      <c r="K457" s="35"/>
    </row>
    <row r="458" spans="1:255" x14ac:dyDescent="0.6">
      <c r="B458" s="28"/>
      <c r="D458" s="28"/>
      <c r="F458" s="28"/>
      <c r="G458" s="8"/>
      <c r="H458" s="28"/>
      <c r="I458" s="8"/>
      <c r="J458" s="8"/>
      <c r="K458" s="28"/>
    </row>
    <row r="459" spans="1:255" x14ac:dyDescent="0.6">
      <c r="A459" s="82"/>
      <c r="B459" s="28"/>
      <c r="M459" s="28"/>
      <c r="O459" s="28"/>
      <c r="Q459" s="28"/>
      <c r="S459" s="28"/>
      <c r="U459" s="28"/>
      <c r="W459" s="28"/>
      <c r="Y459" s="28"/>
      <c r="AA459" s="28"/>
      <c r="AC459" s="28"/>
      <c r="AE459" s="28"/>
      <c r="AG459" s="28"/>
      <c r="AI459" s="28"/>
      <c r="AK459" s="28"/>
      <c r="AM459" s="28"/>
      <c r="AO459" s="28"/>
      <c r="AQ459" s="28"/>
      <c r="AS459" s="28"/>
      <c r="AU459" s="28"/>
      <c r="AW459" s="28"/>
      <c r="AY459" s="28"/>
      <c r="BA459" s="28"/>
      <c r="BC459" s="28"/>
      <c r="BE459" s="28"/>
      <c r="BG459" s="28"/>
      <c r="BI459" s="28"/>
      <c r="BK459" s="28"/>
      <c r="BM459" s="28"/>
      <c r="BO459" s="28"/>
      <c r="BQ459" s="28"/>
      <c r="BS459" s="28"/>
      <c r="BU459" s="28"/>
      <c r="BW459" s="28"/>
      <c r="BY459" s="28"/>
      <c r="CA459" s="28"/>
      <c r="CC459" s="28"/>
      <c r="CE459" s="28"/>
      <c r="CG459" s="28"/>
      <c r="CI459" s="28"/>
      <c r="CK459" s="28"/>
      <c r="CM459" s="28"/>
      <c r="CO459" s="28"/>
      <c r="CQ459" s="28"/>
      <c r="CS459" s="28"/>
      <c r="CU459" s="28"/>
      <c r="CW459" s="28"/>
      <c r="CY459" s="28"/>
      <c r="DA459" s="28"/>
      <c r="DC459" s="28"/>
      <c r="DE459" s="28"/>
      <c r="DG459" s="28"/>
      <c r="DI459" s="28"/>
      <c r="DK459" s="28"/>
      <c r="DM459" s="28"/>
      <c r="DO459" s="28"/>
      <c r="DQ459" s="28"/>
      <c r="DS459" s="28"/>
      <c r="DU459" s="28"/>
      <c r="DW459" s="28"/>
      <c r="DY459" s="28"/>
      <c r="EA459" s="28"/>
      <c r="EC459" s="28"/>
      <c r="EE459" s="28"/>
      <c r="EG459" s="28"/>
      <c r="EI459" s="28"/>
      <c r="EK459" s="28"/>
      <c r="EM459" s="28"/>
      <c r="EO459" s="28"/>
      <c r="EQ459" s="28"/>
      <c r="ES459" s="28"/>
      <c r="EU459" s="28"/>
      <c r="EW459" s="28"/>
      <c r="EY459" s="28"/>
      <c r="FA459" s="28"/>
      <c r="FC459" s="28"/>
      <c r="FE459" s="28"/>
      <c r="FG459" s="28"/>
      <c r="FI459" s="28"/>
      <c r="FK459" s="28"/>
      <c r="FM459" s="28"/>
      <c r="FO459" s="28"/>
      <c r="FQ459" s="28"/>
      <c r="FS459" s="28"/>
      <c r="FU459" s="28"/>
      <c r="FW459" s="28"/>
      <c r="FY459" s="28"/>
      <c r="GA459" s="28"/>
      <c r="GC459" s="28"/>
      <c r="GE459" s="28"/>
      <c r="GG459" s="28"/>
      <c r="GI459" s="28"/>
      <c r="GK459" s="28"/>
      <c r="GM459" s="28"/>
      <c r="GO459" s="28"/>
      <c r="GQ459" s="28"/>
      <c r="GS459" s="28"/>
      <c r="GU459" s="28"/>
      <c r="GW459" s="28"/>
      <c r="GY459" s="28"/>
      <c r="HA459" s="28"/>
      <c r="HC459" s="28"/>
      <c r="HE459" s="28"/>
      <c r="HG459" s="28"/>
      <c r="HI459" s="28"/>
      <c r="HK459" s="28"/>
      <c r="HM459" s="28"/>
      <c r="HO459" s="28"/>
      <c r="HQ459" s="28"/>
      <c r="HS459" s="28"/>
      <c r="HU459" s="28"/>
      <c r="HW459" s="28"/>
      <c r="HY459" s="28"/>
      <c r="IA459" s="28"/>
      <c r="IC459" s="28"/>
      <c r="IE459" s="28"/>
      <c r="IG459" s="28"/>
      <c r="II459" s="28"/>
      <c r="IK459" s="28"/>
      <c r="IM459" s="28"/>
      <c r="IO459" s="28"/>
      <c r="IQ459" s="28"/>
      <c r="IS459" s="28"/>
      <c r="IU459" s="28"/>
    </row>
    <row r="460" spans="1:255" s="4" customFormat="1" x14ac:dyDescent="0.6">
      <c r="A460" s="8"/>
      <c r="B460" s="28"/>
      <c r="C460" s="8"/>
      <c r="D460" s="8"/>
      <c r="E460" s="8"/>
      <c r="F460" s="7"/>
      <c r="G460" s="7"/>
      <c r="H460" s="8"/>
      <c r="I460" s="9"/>
      <c r="J460" s="9"/>
      <c r="K460" s="8"/>
      <c r="M460" s="35"/>
      <c r="O460" s="35"/>
      <c r="Q460" s="35"/>
      <c r="S460" s="35"/>
      <c r="U460" s="35"/>
      <c r="W460" s="35"/>
      <c r="Y460" s="35"/>
      <c r="AA460" s="35"/>
      <c r="AC460" s="35"/>
      <c r="AE460" s="35"/>
      <c r="AG460" s="35"/>
      <c r="AI460" s="35"/>
      <c r="AK460" s="35"/>
      <c r="AM460" s="35"/>
      <c r="AO460" s="35"/>
      <c r="AQ460" s="35"/>
      <c r="AS460" s="35"/>
      <c r="AU460" s="35"/>
      <c r="AW460" s="35"/>
      <c r="AY460" s="35"/>
      <c r="BA460" s="35"/>
      <c r="BC460" s="35"/>
      <c r="BE460" s="35"/>
      <c r="BG460" s="35"/>
      <c r="BI460" s="35"/>
      <c r="BK460" s="35"/>
      <c r="BM460" s="35"/>
      <c r="BO460" s="35"/>
      <c r="BQ460" s="35"/>
      <c r="BS460" s="35"/>
      <c r="BU460" s="35"/>
      <c r="BW460" s="35"/>
      <c r="BY460" s="35"/>
      <c r="CA460" s="35"/>
      <c r="CC460" s="35"/>
      <c r="CE460" s="35"/>
      <c r="CG460" s="35"/>
      <c r="CI460" s="35"/>
      <c r="CK460" s="35"/>
      <c r="CM460" s="35"/>
      <c r="CO460" s="35"/>
      <c r="CQ460" s="35"/>
      <c r="CS460" s="35"/>
      <c r="CU460" s="35"/>
      <c r="CW460" s="35"/>
      <c r="CY460" s="35"/>
      <c r="DA460" s="35"/>
      <c r="DC460" s="35"/>
      <c r="DE460" s="35"/>
      <c r="DG460" s="35"/>
      <c r="DI460" s="35"/>
      <c r="DK460" s="35"/>
      <c r="DM460" s="35"/>
      <c r="DO460" s="35"/>
      <c r="DQ460" s="35"/>
      <c r="DS460" s="35"/>
      <c r="DU460" s="35"/>
      <c r="DW460" s="35"/>
      <c r="DY460" s="35"/>
      <c r="EA460" s="35"/>
      <c r="EC460" s="35"/>
      <c r="EE460" s="35"/>
      <c r="EG460" s="35"/>
      <c r="EI460" s="35"/>
      <c r="EK460" s="35"/>
      <c r="EM460" s="35"/>
      <c r="EO460" s="35"/>
      <c r="EQ460" s="35"/>
      <c r="ES460" s="35"/>
      <c r="EU460" s="35"/>
      <c r="EW460" s="35"/>
      <c r="EY460" s="35"/>
      <c r="FA460" s="35"/>
      <c r="FC460" s="35"/>
      <c r="FE460" s="35"/>
      <c r="FG460" s="35"/>
      <c r="FI460" s="35"/>
      <c r="FK460" s="35"/>
      <c r="FM460" s="35"/>
      <c r="FO460" s="35"/>
      <c r="FQ460" s="35"/>
      <c r="FS460" s="35"/>
      <c r="FU460" s="35"/>
      <c r="FW460" s="35"/>
      <c r="FY460" s="35"/>
      <c r="GA460" s="35"/>
      <c r="GC460" s="35"/>
      <c r="GE460" s="35"/>
      <c r="GG460" s="35"/>
      <c r="GI460" s="35"/>
      <c r="GK460" s="35"/>
      <c r="GM460" s="35"/>
      <c r="GO460" s="35"/>
      <c r="GQ460" s="35"/>
      <c r="GS460" s="35"/>
      <c r="GU460" s="35"/>
      <c r="GW460" s="35"/>
      <c r="GY460" s="35"/>
      <c r="HA460" s="35"/>
      <c r="HC460" s="35"/>
      <c r="HE460" s="35"/>
      <c r="HG460" s="35"/>
      <c r="HI460" s="35"/>
      <c r="HK460" s="35"/>
      <c r="HM460" s="35"/>
      <c r="HO460" s="35"/>
      <c r="HQ460" s="35"/>
      <c r="HS460" s="35"/>
      <c r="HU460" s="35"/>
      <c r="HW460" s="35"/>
      <c r="HY460" s="35"/>
      <c r="IA460" s="35"/>
      <c r="IC460" s="35"/>
      <c r="IE460" s="35"/>
      <c r="IG460" s="35"/>
      <c r="II460" s="35"/>
      <c r="IK460" s="35"/>
      <c r="IM460" s="35"/>
      <c r="IO460" s="35"/>
      <c r="IQ460" s="35"/>
      <c r="IS460" s="35"/>
      <c r="IU460" s="35"/>
    </row>
    <row r="461" spans="1:255" x14ac:dyDescent="0.6">
      <c r="B461" s="28"/>
      <c r="M461" s="28"/>
      <c r="O461" s="28"/>
      <c r="Q461" s="28"/>
      <c r="S461" s="28"/>
      <c r="U461" s="28"/>
      <c r="W461" s="28"/>
      <c r="Y461" s="28"/>
      <c r="AA461" s="28"/>
      <c r="AC461" s="28"/>
      <c r="AE461" s="28"/>
      <c r="AG461" s="28"/>
      <c r="AI461" s="28"/>
      <c r="AK461" s="28"/>
      <c r="AM461" s="28"/>
      <c r="AO461" s="28"/>
      <c r="AQ461" s="28"/>
      <c r="AS461" s="28"/>
      <c r="AU461" s="28"/>
      <c r="AW461" s="28"/>
      <c r="AY461" s="28"/>
      <c r="BA461" s="28"/>
      <c r="BC461" s="28"/>
      <c r="BE461" s="28"/>
      <c r="BG461" s="28"/>
      <c r="BI461" s="28"/>
      <c r="BK461" s="28"/>
      <c r="BM461" s="28"/>
      <c r="BO461" s="28"/>
      <c r="BQ461" s="28"/>
      <c r="BS461" s="28"/>
      <c r="BU461" s="28"/>
      <c r="BW461" s="28"/>
      <c r="BY461" s="28"/>
      <c r="CA461" s="28"/>
      <c r="CC461" s="28"/>
      <c r="CE461" s="28"/>
      <c r="CG461" s="28"/>
      <c r="CI461" s="28"/>
      <c r="CK461" s="28"/>
      <c r="CM461" s="28"/>
      <c r="CO461" s="28"/>
      <c r="CQ461" s="28"/>
      <c r="CS461" s="28"/>
      <c r="CU461" s="28"/>
      <c r="CW461" s="28"/>
      <c r="CY461" s="28"/>
      <c r="DA461" s="28"/>
      <c r="DC461" s="28"/>
      <c r="DE461" s="28"/>
      <c r="DG461" s="28"/>
      <c r="DI461" s="28"/>
      <c r="DK461" s="28"/>
      <c r="DM461" s="28"/>
      <c r="DO461" s="28"/>
      <c r="DQ461" s="28"/>
      <c r="DS461" s="28"/>
      <c r="DU461" s="28"/>
      <c r="DW461" s="28"/>
      <c r="DY461" s="28"/>
      <c r="EA461" s="28"/>
      <c r="EC461" s="28"/>
      <c r="EE461" s="28"/>
      <c r="EG461" s="28"/>
      <c r="EI461" s="28"/>
      <c r="EK461" s="28"/>
      <c r="EM461" s="28"/>
      <c r="EO461" s="28"/>
      <c r="EQ461" s="28"/>
      <c r="ES461" s="28"/>
      <c r="EU461" s="28"/>
      <c r="EW461" s="28"/>
      <c r="EY461" s="28"/>
      <c r="FA461" s="28"/>
      <c r="FC461" s="28"/>
      <c r="FE461" s="28"/>
      <c r="FG461" s="28"/>
      <c r="FI461" s="28"/>
      <c r="FK461" s="28"/>
      <c r="FM461" s="28"/>
      <c r="FO461" s="28"/>
      <c r="FQ461" s="28"/>
      <c r="FS461" s="28"/>
      <c r="FU461" s="28"/>
      <c r="FW461" s="28"/>
      <c r="FY461" s="28"/>
      <c r="GA461" s="28"/>
      <c r="GC461" s="28"/>
      <c r="GE461" s="28"/>
      <c r="GG461" s="28"/>
      <c r="GI461" s="28"/>
      <c r="GK461" s="28"/>
      <c r="GM461" s="28"/>
      <c r="GO461" s="28"/>
      <c r="GQ461" s="28"/>
      <c r="GS461" s="28"/>
      <c r="GU461" s="28"/>
      <c r="GW461" s="28"/>
      <c r="GY461" s="28"/>
      <c r="HA461" s="28"/>
      <c r="HC461" s="28"/>
      <c r="HE461" s="28"/>
      <c r="HG461" s="28"/>
      <c r="HI461" s="28"/>
      <c r="HK461" s="28"/>
      <c r="HM461" s="28"/>
      <c r="HO461" s="28"/>
      <c r="HQ461" s="28"/>
      <c r="HS461" s="28"/>
      <c r="HU461" s="28"/>
      <c r="HW461" s="28"/>
      <c r="HY461" s="28"/>
      <c r="IA461" s="28"/>
      <c r="IC461" s="28"/>
      <c r="IE461" s="28"/>
      <c r="IG461" s="28"/>
      <c r="II461" s="28"/>
      <c r="IK461" s="28"/>
      <c r="IM461" s="28"/>
      <c r="IO461" s="28"/>
      <c r="IQ461" s="28"/>
      <c r="IS461" s="28"/>
      <c r="IU461" s="28"/>
    </row>
    <row r="462" spans="1:255" x14ac:dyDescent="0.6">
      <c r="B462" s="28"/>
    </row>
    <row r="463" spans="1:255" x14ac:dyDescent="0.6">
      <c r="B463" s="83"/>
    </row>
    <row r="464" spans="1:255" x14ac:dyDescent="0.6">
      <c r="B464" s="28"/>
    </row>
    <row r="465" spans="2:10" x14ac:dyDescent="0.6">
      <c r="B465" s="28"/>
    </row>
    <row r="466" spans="2:10" x14ac:dyDescent="0.6">
      <c r="B466" s="84"/>
    </row>
    <row r="467" spans="2:10" x14ac:dyDescent="0.6">
      <c r="B467" s="84"/>
    </row>
    <row r="468" spans="2:10" x14ac:dyDescent="0.6">
      <c r="B468" s="84"/>
      <c r="F468" s="8"/>
      <c r="G468" s="8"/>
      <c r="I468" s="8"/>
      <c r="J468" s="8"/>
    </row>
    <row r="469" spans="2:10" x14ac:dyDescent="0.6">
      <c r="B469" s="84"/>
      <c r="F469" s="8"/>
      <c r="G469" s="8"/>
      <c r="I469" s="8"/>
      <c r="J469" s="8"/>
    </row>
  </sheetData>
  <sheetProtection selectLockedCells="1" selectUnlockedCells="1"/>
  <phoneticPr fontId="0" type="noConversion"/>
  <printOptions headings="1" gridLines="1"/>
  <pageMargins left="0.7" right="0.7" top="0.75" bottom="0.75" header="0.51180555555555551" footer="0.51180555555555551"/>
  <pageSetup firstPageNumber="0"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8"/>
  <sheetViews>
    <sheetView zoomScaleNormal="100" workbookViewId="0"/>
  </sheetViews>
  <sheetFormatPr defaultColWidth="8.6640625" defaultRowHeight="14.4" x14ac:dyDescent="0.3"/>
  <cols>
    <col min="1" max="1" width="30.109375" style="1" customWidth="1"/>
    <col min="2" max="2" width="21.44140625" style="1" customWidth="1"/>
    <col min="3" max="16384" width="8.6640625" style="1"/>
  </cols>
  <sheetData>
    <row r="2" spans="1:2" ht="23.4" x14ac:dyDescent="0.45">
      <c r="A2" s="2" t="s">
        <v>72</v>
      </c>
      <c r="B2" s="3">
        <v>0.6</v>
      </c>
    </row>
    <row r="3" spans="1:2" ht="23.4" x14ac:dyDescent="0.45">
      <c r="A3" s="2" t="s">
        <v>73</v>
      </c>
      <c r="B3" s="3">
        <v>0.2</v>
      </c>
    </row>
    <row r="4" spans="1:2" ht="23.4" x14ac:dyDescent="0.45">
      <c r="A4" s="2" t="s">
        <v>74</v>
      </c>
      <c r="B4" s="3">
        <v>0.2</v>
      </c>
    </row>
    <row r="5" spans="1:2" ht="23.4" x14ac:dyDescent="0.45">
      <c r="A5" s="2" t="s">
        <v>75</v>
      </c>
      <c r="B5" s="3">
        <v>0.316</v>
      </c>
    </row>
    <row r="6" spans="1:2" ht="23.4" x14ac:dyDescent="0.45">
      <c r="A6" s="2" t="s">
        <v>76</v>
      </c>
      <c r="B6" s="3">
        <v>0.05</v>
      </c>
    </row>
    <row r="7" spans="1:2" ht="23.4" x14ac:dyDescent="0.45">
      <c r="B7" s="3"/>
    </row>
    <row r="8" spans="1:2" ht="23.4" x14ac:dyDescent="0.45">
      <c r="A8" s="2" t="s">
        <v>77</v>
      </c>
      <c r="B8" s="3">
        <f>SUM(B2:B6)</f>
        <v>1.3660000000000001</v>
      </c>
    </row>
  </sheetData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="E5" sqref="E5:G11"/>
    </sheetView>
  </sheetViews>
  <sheetFormatPr defaultColWidth="8.6640625" defaultRowHeight="14.4" x14ac:dyDescent="0.3"/>
  <cols>
    <col min="1" max="16384" width="8.6640625" style="1"/>
  </cols>
  <sheetData/>
  <sheetProtection selectLockedCells="1" selectUnlockedCells="1"/>
  <phoneticPr fontId="0" type="noConversion"/>
  <pageMargins left="0.7" right="0.7" top="0.75" bottom="0.75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Barry</dc:creator>
  <cp:lastModifiedBy>Barry</cp:lastModifiedBy>
  <dcterms:created xsi:type="dcterms:W3CDTF">2015-10-30T12:13:53Z</dcterms:created>
  <dcterms:modified xsi:type="dcterms:W3CDTF">2017-10-23T20:19:15Z</dcterms:modified>
</cp:coreProperties>
</file>