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0AADAA7-CCD0-EC4D-AF93-C6C6529F272B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2" i="1" l="1"/>
  <c r="I60" i="1"/>
  <c r="N60" i="1" s="1"/>
  <c r="I59" i="1"/>
  <c r="I57" i="1"/>
  <c r="N57" i="1" s="1"/>
  <c r="I56" i="1"/>
  <c r="N56" i="1" s="1"/>
  <c r="I54" i="1"/>
  <c r="N54" i="1" s="1"/>
  <c r="I53" i="1"/>
  <c r="N53" i="1" s="1"/>
  <c r="O221" i="1"/>
  <c r="O220" i="1"/>
  <c r="F6" i="1"/>
  <c r="O218" i="1"/>
  <c r="J59" i="1" l="1"/>
  <c r="O59" i="1" s="1"/>
  <c r="N59" i="1"/>
  <c r="J56" i="1"/>
  <c r="O56" i="1" s="1"/>
  <c r="J53" i="1"/>
  <c r="O53" i="1" s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<sst xmlns="http://schemas.openxmlformats.org/spreadsheetml/2006/main" count="536" uniqueCount="219">
  <si>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</si>
  <si>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</si>
  <si>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</si>
  <si>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</si>
  <si>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</si>
  <si>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</si>
  <si>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</si>
  <si>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</si>
  <si>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</si>
  <si>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</si>
  <si>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</si>
  <si>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</si>
  <si>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</si>
  <si>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</si>
  <si>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</si>
  <si>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</si>
  <si>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</si>
  <si>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</si>
  <si>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</si>
  <si>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</si>
  <si>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</si>
  <si>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</si>
  <si>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</si>
  <si>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</si>
  <si>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</si>
  <si>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</si>
  <si>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</si>
  <si>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</si>
  <si>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</si>
  <si>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</si>
  <si>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</si>
  <si>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</si>
  <si>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</si>
  <si>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</si>
  <si>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</si>
  <si>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</si>
  <si>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</si>
  <si>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</si>
  <si>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</si>
  <si>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</si>
  <si>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</si>
  <si>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</si>
  <si>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</si>
  <si>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</si>
  <si>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</si>
  <si>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</si>
  <si>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</si>
  <si>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</si>
  <si>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</si>
  <si>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</si>
  <si>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</si>
  <si>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</si>
  <si>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</si>
  <si>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</si>
  <si>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</si>
  <si>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</si>
  <si>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</si>
  <si>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</si>
  <si>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</si>
  <si>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</si>
  <si>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</si>
  <si>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</si>
  <si>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</si>
  <si>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</si>
  <si>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</si>
  <si>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</si>
  <si>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</si>
  <si>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</si>
  <si>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</si>
  <si>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</si>
  <si>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</si>
  <si>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</si>
  <si>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</si>
  <si>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</si>
  <si>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</si>
  <si>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</si>
  <si>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</si>
  <si>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</si>
  <si>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</si>
  <si>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</si>
  <si>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</si>
  <si>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</si>
  <si>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</si>
  <si>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</si>
  <si>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</si>
  <si>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</si>
  <si>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</si>
  <si>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</si>
  <si>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</si>
  <si>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</si>
  <si>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</si>
  <si>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</si>
  <si>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</si>
  <si>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</si>
  <si>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</si>
  <si>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</si>
  <si>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</si>
  <si>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</si>
  <si>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</si>
  <si>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</si>
  <si>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</si>
  <si>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</si>
  <si>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</si>
  <si>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</si>
  <si>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</si>
  <si>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</si>
  <si>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</si>
  <si>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</si>
  <si>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</si>
  <si>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</si>
  <si>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</si>
  <si>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</si>
  <si>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</si>
  <si>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</si>
  <si>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</si>
  <si>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</si>
  <si>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</si>
  <si>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</si>
  <si>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</si>
  <si>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</si>
  <si>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</si>
  <si>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</si>
  <si>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</si>
  <si>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</si>
  <si>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</si>
  <si>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</si>
  <si>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</si>
  <si>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</si>
  <si>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</si>
  <si>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</si>
  <si>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</si>
  <si>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</si>
  <si>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</si>
  <si>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</si>
  <si>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</si>
  <si>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</si>
  <si>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</si>
  <si>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</si>
  <si>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</si>
  <si>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</si>
  <si>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</si>
  <si>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</si>
  <si>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</si>
  <si>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</si>
  <si>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</si>
  <si>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</si>
  <si>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</si>
  <si>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</si>
  <si>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</si>
  <si>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</si>
  <si>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</si>
  <si>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</si>
  <si>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</si>
  <si>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</si>
  <si>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</si>
  <si>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</si>
  <si>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</si>
  <si>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</si>
  <si>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</si>
  <si>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</si>
  <si>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</si>
  <si>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</si>
  <si>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</si>
  <si>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</si>
  <si>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</si>
  <si>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</si>
  <si>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</si>
  <si>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</si>
  <si>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</si>
  <si>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</si>
  <si>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</si>
  <si>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</si>
  <si>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</si>
  <si>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</si>
  <si>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</si>
  <si>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</si>
  <si>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</si>
  <si>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</si>
  <si>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</si>
  <si>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</si>
  <si>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</si>
  <si>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</si>
  <si>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</si>
  <si>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</si>
  <si>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</si>
  <si>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</si>
  <si>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</si>
  <si>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</si>
  <si>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</si>
  <si>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</si>
  <si>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</si>
  <si>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</si>
  <si>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</si>
  <si>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</si>
  <si>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</si>
  <si>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</si>
  <si>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</si>
  <si>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</si>
  <si>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</si>
  <si>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</si>
  <si>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</si>
  <si>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</si>
  <si>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</si>
  <si>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</si>
  <si>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</si>
  <si>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</si>
  <si>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</si>
  <si>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</si>
  <si>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</si>
  <si>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</si>
  <si>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</si>
  <si>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</si>
  <si>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</si>
  <si>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</si>
  <si>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</si>
  <si>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</si>
  <si>
    <t>(TXN) 2/ $160 call</t>
  </si>
  <si>
    <t>(TXN) 2/ $165 call</t>
  </si>
  <si>
    <t>TXN 2/ $160-$165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</si>
</sst>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2"/>
  <sheetViews>
    <sheetView tabSelected="1" zoomScale="44" zoomScaleNormal="50" zoomScalePageLayoutView="64" workbookViewId="0">
      <selection activeCell="E59" sqref="E5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44594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5.1220000000000002E-2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3.844999999999997E-2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5.7169999999999971E-2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8.9669999999999972E-2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218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0.89046999999999987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212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44588</v>
      </c>
      <c r="B53" s="52"/>
      <c r="C53" s="44" t="s">
        <v>210</v>
      </c>
      <c r="D53" s="44" t="s">
        <v>44</v>
      </c>
      <c r="E53" s="44" t="s">
        <v>65</v>
      </c>
      <c r="F53" s="64">
        <v>43</v>
      </c>
      <c r="G53" s="65">
        <v>10.199999999999999</v>
      </c>
      <c r="H53" s="84">
        <v>7.9749999999999996</v>
      </c>
      <c r="I53" s="57">
        <f>(G53-H53)/(G53)*(-G53*100*P53)/100000</f>
        <v>-8.6774999999999977E-2</v>
      </c>
      <c r="J53" s="57">
        <f>I53+I54</f>
        <v>4.8750000000000043E-3</v>
      </c>
      <c r="K53" s="66">
        <v>0.1</v>
      </c>
      <c r="L53" s="67">
        <v>1</v>
      </c>
      <c r="M53" s="66">
        <v>0.1</v>
      </c>
      <c r="N53" s="48">
        <f>I53</f>
        <v>-8.6774999999999977E-2</v>
      </c>
      <c r="O53" s="68">
        <f>J53*10</f>
        <v>4.8750000000000043E-2</v>
      </c>
      <c r="P53" s="45">
        <v>39</v>
      </c>
    </row>
    <row r="54" spans="1:16" s="27" customFormat="1" x14ac:dyDescent="0.35">
      <c r="A54" s="42">
        <v>44588</v>
      </c>
      <c r="B54" s="56"/>
      <c r="C54" s="44" t="s">
        <v>211</v>
      </c>
      <c r="D54" s="44" t="s">
        <v>44</v>
      </c>
      <c r="E54" s="45" t="s">
        <v>45</v>
      </c>
      <c r="F54" s="46">
        <v>43</v>
      </c>
      <c r="G54" s="47">
        <v>7.75</v>
      </c>
      <c r="H54" s="85">
        <v>5.4</v>
      </c>
      <c r="I54" s="57">
        <f>(G54-H54)/(G54)*(-G54*100*P54)/100000</f>
        <v>9.1649999999999981E-2</v>
      </c>
      <c r="J54" s="48"/>
      <c r="K54" s="49"/>
      <c r="L54" s="50"/>
      <c r="M54" s="49"/>
      <c r="N54" s="51">
        <f>I54</f>
        <v>9.1649999999999981E-2</v>
      </c>
      <c r="O54" s="48"/>
      <c r="P54" s="45">
        <v>-39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44589</v>
      </c>
      <c r="B56" s="52"/>
      <c r="C56" s="44" t="s">
        <v>214</v>
      </c>
      <c r="D56" s="44" t="s">
        <v>44</v>
      </c>
      <c r="E56" s="44" t="s">
        <v>45</v>
      </c>
      <c r="F56" s="64">
        <v>115</v>
      </c>
      <c r="G56" s="65">
        <v>20.2</v>
      </c>
      <c r="H56" s="84">
        <v>31.200000000000003</v>
      </c>
      <c r="I56" s="57">
        <f>(G56-H56)/(G56)*(-G56*100*P56)/100000</f>
        <v>0.27500000000000008</v>
      </c>
      <c r="J56" s="57">
        <f>I56+I57</f>
        <v>2.4375000000000091E-2</v>
      </c>
      <c r="K56" s="66">
        <v>0.1</v>
      </c>
      <c r="L56" s="67">
        <v>1</v>
      </c>
      <c r="M56" s="66">
        <v>0.1</v>
      </c>
      <c r="N56" s="48">
        <f>I56</f>
        <v>0.27500000000000008</v>
      </c>
      <c r="O56" s="68">
        <f>J56*10</f>
        <v>0.24375000000000091</v>
      </c>
      <c r="P56" s="45">
        <v>25</v>
      </c>
    </row>
    <row r="57" spans="1:16" s="27" customFormat="1" x14ac:dyDescent="0.35">
      <c r="A57" s="42">
        <v>44589</v>
      </c>
      <c r="B57" s="56"/>
      <c r="C57" s="44" t="s">
        <v>215</v>
      </c>
      <c r="D57" s="44" t="s">
        <v>44</v>
      </c>
      <c r="E57" s="45" t="s">
        <v>65</v>
      </c>
      <c r="F57" s="46">
        <v>115</v>
      </c>
      <c r="G57" s="47">
        <v>16.350000000000001</v>
      </c>
      <c r="H57" s="85">
        <v>26.375</v>
      </c>
      <c r="I57" s="57">
        <f>(G57-H57)/(G57)*(-G57*100*P57)/100000</f>
        <v>-0.25062499999999999</v>
      </c>
      <c r="J57" s="48"/>
      <c r="K57" s="49"/>
      <c r="L57" s="50"/>
      <c r="M57" s="49"/>
      <c r="N57" s="51">
        <f>I57</f>
        <v>-0.25062499999999999</v>
      </c>
      <c r="O57" s="48"/>
      <c r="P57" s="45">
        <v>-25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44593</v>
      </c>
      <c r="B59" s="52"/>
      <c r="C59" s="44" t="s">
        <v>216</v>
      </c>
      <c r="D59" s="44" t="s">
        <v>44</v>
      </c>
      <c r="E59" s="44" t="s">
        <v>45</v>
      </c>
      <c r="F59" s="64">
        <v>165</v>
      </c>
      <c r="G59" s="65">
        <v>18.8</v>
      </c>
      <c r="H59" s="84">
        <v>27.924999999999997</v>
      </c>
      <c r="I59" s="57">
        <f>(G59-H59)/(G59)*(-G59*100*P59)/100000</f>
        <v>0.20987499999999992</v>
      </c>
      <c r="J59" s="57">
        <f>I59+I60</f>
        <v>9.1999999999998749E-3</v>
      </c>
      <c r="K59" s="66">
        <v>0.1</v>
      </c>
      <c r="L59" s="67">
        <v>1</v>
      </c>
      <c r="M59" s="66">
        <v>0.1</v>
      </c>
      <c r="N59" s="48">
        <f>I59</f>
        <v>0.20987499999999992</v>
      </c>
      <c r="O59" s="68">
        <f>J59*10</f>
        <v>9.1999999999998749E-2</v>
      </c>
      <c r="P59" s="45">
        <v>23</v>
      </c>
    </row>
    <row r="60" spans="1:16" s="27" customFormat="1" x14ac:dyDescent="0.35">
      <c r="A60" s="42">
        <v>44593</v>
      </c>
      <c r="B60" s="56"/>
      <c r="C60" s="44" t="s">
        <v>217</v>
      </c>
      <c r="D60" s="44" t="s">
        <v>44</v>
      </c>
      <c r="E60" s="45" t="s">
        <v>65</v>
      </c>
      <c r="F60" s="46">
        <v>165</v>
      </c>
      <c r="G60" s="47">
        <v>14.5</v>
      </c>
      <c r="H60" s="85">
        <v>23.225000000000001</v>
      </c>
      <c r="I60" s="57">
        <f>(G60-H60)/(G60)*(-G60*100*P60)/100000</f>
        <v>-0.20067500000000005</v>
      </c>
      <c r="J60" s="48"/>
      <c r="K60" s="49"/>
      <c r="L60" s="50"/>
      <c r="M60" s="49"/>
      <c r="N60" s="51">
        <f>I60</f>
        <v>-0.20067500000000005</v>
      </c>
      <c r="O60" s="48"/>
      <c r="P60" s="45">
        <v>-23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2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208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207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  <row r="222" spans="1:16" x14ac:dyDescent="0.35">
      <c r="A222" s="32">
        <v>44586</v>
      </c>
      <c r="B222" s="41">
        <v>44594</v>
      </c>
      <c r="C222" s="44" t="s">
        <v>209</v>
      </c>
      <c r="D222" s="44" t="s">
        <v>44</v>
      </c>
      <c r="E222" s="44" t="s">
        <v>45</v>
      </c>
      <c r="F222" s="64">
        <v>2300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1.8700000000000001E-2</v>
      </c>
      <c r="O222" s="71">
        <f t="shared" ref="O222" si="92">N222*10</f>
        <v>0.187</v>
      </c>
      <c r="P222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2022-02-02T23:26:09Z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