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2CCDCFCE-AA86-7745-900E-D911E2947050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6" i="1" l="1"/>
  <c r="O255" i="1"/>
  <c r="O254" i="1"/>
  <c r="O253" i="1"/>
  <c r="I64" i="1"/>
  <c r="N64" i="1" s="1"/>
  <c r="I63" i="1"/>
  <c r="N63" i="1" s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63" i="1" l="1"/>
  <c r="O63" i="1" s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<sst xmlns="http://schemas.openxmlformats.org/spreadsheetml/2006/main" count="591" uniqueCount="236">
  <si>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</si>
  <si>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</si>
  <si>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</si>
  <si>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</si>
  <si>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</si>
  <si>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</si>
  <si>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</si>
  <si>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</si>
  <si>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</si>
  <si>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</si>
  <si>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</si>
  <si>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</si>
  <si>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</si>
  <si>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</si>
  <si>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</si>
  <si>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</si>
  <si>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</si>
  <si>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</si>
  <si>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</si>
  <si>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</si>
  <si>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</si>
  <si>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</si>
  <si>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</si>
  <si>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</si>
  <si>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</si>
  <si>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</si>
  <si>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</si>
  <si>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</si>
  <si>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</si>
  <si>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</si>
  <si>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</si>
  <si>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</si>
  <si>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</si>
  <si>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</si>
  <si>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</si>
  <si>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</si>
  <si>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</si>
  <si>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</si>
  <si>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</si>
  <si>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</si>
  <si>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</si>
  <si>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</si>
  <si>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</si>
  <si>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</si>
  <si>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</si>
  <si>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</si>
  <si>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</si>
  <si>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</si>
  <si>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</si>
  <si>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</si>
  <si>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</si>
  <si>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</si>
  <si>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</si>
  <si>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</si>
  <si>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</si>
  <si>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</si>
  <si>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</si>
  <si>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</si>
  <si>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</si>
  <si>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</si>
  <si>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</si>
  <si>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</si>
  <si>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</si>
  <si>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</si>
  <si>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</si>
  <si>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</si>
  <si>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</si>
  <si>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</si>
  <si>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</si>
  <si>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</si>
  <si>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</si>
  <si>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</si>
  <si>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</si>
  <si>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</si>
  <si>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</si>
  <si>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</si>
  <si>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</si>
  <si>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</si>
  <si>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</si>
  <si>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</si>
  <si>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</si>
  <si>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</si>
  <si>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</si>
  <si>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</si>
  <si>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</si>
  <si>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</si>
  <si>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</si>
  <si>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</si>
  <si>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</si>
  <si>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</si>
  <si>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</si>
  <si>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</si>
  <si>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</si>
  <si>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</si>
  <si>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</si>
  <si>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</si>
  <si>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</si>
  <si>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</si>
  <si>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</si>
  <si>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</si>
  <si>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</si>
  <si>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</si>
  <si>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</si>
  <si>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</si>
  <si>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</si>
  <si>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</si>
  <si>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</si>
  <si>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</si>
  <si>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</si>
  <si>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</si>
  <si>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</si>
  <si>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</si>
  <si>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</si>
  <si>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</si>
  <si>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</si>
  <si>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</si>
  <si>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</si>
  <si>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</si>
  <si>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</si>
  <si>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</si>
  <si>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</si>
  <si>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</si>
  <si>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</si>
  <si>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</si>
  <si>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</si>
  <si>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</si>
  <si>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</si>
  <si>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</si>
  <si>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</si>
  <si>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</si>
  <si>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</si>
  <si>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</si>
  <si>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</si>
  <si>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</si>
  <si>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</si>
  <si>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</si>
  <si>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</si>
  <si>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</si>
  <si>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</si>
  <si>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</si>
  <si>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</si>
  <si>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</si>
  <si>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</si>
  <si>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</si>
  <si>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</si>
  <si>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</si>
  <si>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</si>
  <si>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</si>
  <si>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</si>
  <si>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</si>
  <si>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</si>
  <si>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</si>
  <si>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</si>
  <si>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</si>
  <si>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</si>
  <si>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</si>
  <si>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</si>
  <si>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</si>
  <si>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</si>
  <si>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</si>
  <si>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</si>
  <si>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</si>
  <si>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</si>
  <si>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</si>
  <si>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</si>
  <si>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</si>
  <si>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</si>
  <si>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</si>
  <si>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</si>
  <si>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</si>
  <si>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</si>
  <si>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</si>
  <si>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</si>
  <si>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</si>
  <si>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</si>
  <si>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</si>
  <si>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</si>
  <si>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</si>
  <si>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</si>
  <si>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</si>
  <si>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</si>
  <si>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</si>
  <si>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</si>
  <si>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</si>
  <si>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</si>
  <si>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</si>
  <si>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</si>
  <si>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</si>
  <si>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</si>
  <si>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</si>
  <si>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</si>
  <si>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</si>
  <si>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</si>
  <si>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</si>
  <si>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</si>
  <si>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</si>
  <si>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</si>
  <si>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</si>
  <si>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</si>
  <si>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</si>
  <si>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</si>
  <si>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</si>
  <si>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</si>
  <si>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</si>
  <si>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</si>
  <si>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</si>
  <si>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</si>
  <si>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</si>
  <si>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</si>
  <si>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</si>
  <si>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</si>
  <si>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</si>
  <si>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</si>
  <si>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</si>
  <si>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</si>
  <si>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</si>
  <si>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</si>
  <si>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</si>
  <si>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</si>
  <si>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</si>
  <si>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</si>
  <si>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</si>
  <si>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</si>
  <si>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</si>
  <si>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</si>
  <si>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</si>
  <si>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</si>
  <si>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</si>
  <si>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</si>
  <si>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</si>
  <si>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JUNE Month to Date</t>
  </si>
  <si>
    <t>SHOP 6/ $395-$405 put spread</t>
  </si>
  <si>
    <t>AMZN 6/ $106-$116 call spread</t>
  </si>
  <si>
    <t>(ARKK) 7/ $54 put</t>
  </si>
  <si>
    <t xml:space="preserve">(ARKK) 7/ $49 put </t>
  </si>
  <si>
    <t>ARKK $49-$54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</si>
</sst>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zoomScale="44" zoomScaleNormal="50" zoomScalePageLayoutView="64" workbookViewId="0">
      <selection activeCell="C6" sqref="C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44740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0.11311999999999997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1.6749999999999973E-2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-1.7380000000000062E-2</v>
      </c>
      <c r="G10" s="61" t="s">
        <v>230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0.12986999999999993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0.93066999999999989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63">
        <v>44739</v>
      </c>
      <c r="B63" s="52"/>
      <c r="C63" s="44" t="s">
        <v>233</v>
      </c>
      <c r="D63" s="44" t="s">
        <v>44</v>
      </c>
      <c r="E63" s="44" t="s">
        <v>65</v>
      </c>
      <c r="F63" s="64">
        <v>49</v>
      </c>
      <c r="G63" s="65">
        <v>9.5</v>
      </c>
      <c r="H63" s="83">
        <v>11.95</v>
      </c>
      <c r="I63" s="57">
        <f>(G63-H63)/(G63)*(-G63*100*P63)/100000</f>
        <v>6.1249999999999985E-2</v>
      </c>
      <c r="J63" s="57">
        <f>I63+I64</f>
        <v>1.6749999999999973E-2</v>
      </c>
      <c r="K63" s="66">
        <v>0.1</v>
      </c>
      <c r="L63" s="67">
        <v>1</v>
      </c>
      <c r="M63" s="66">
        <v>0.1</v>
      </c>
      <c r="N63" s="48">
        <f>I63</f>
        <v>6.1249999999999985E-2</v>
      </c>
      <c r="O63" s="68">
        <f>J63*10</f>
        <v>0.16749999999999973</v>
      </c>
      <c r="P63" s="45">
        <v>25</v>
      </c>
    </row>
    <row r="64" spans="1:16" s="27" customFormat="1" x14ac:dyDescent="0.35">
      <c r="A64" s="42">
        <v>44739</v>
      </c>
      <c r="B64" s="56"/>
      <c r="C64" s="44" t="s">
        <v>234</v>
      </c>
      <c r="D64" s="44" t="s">
        <v>44</v>
      </c>
      <c r="E64" s="45" t="s">
        <v>45</v>
      </c>
      <c r="F64" s="46">
        <v>49</v>
      </c>
      <c r="G64" s="47">
        <v>5.55</v>
      </c>
      <c r="H64" s="84">
        <v>7.33</v>
      </c>
      <c r="I64" s="57">
        <f>(G64-H64)/(G64)*(-G64*100*P64)/100000</f>
        <v>-4.4500000000000012E-2</v>
      </c>
      <c r="J64" s="48"/>
      <c r="K64" s="49"/>
      <c r="L64" s="50"/>
      <c r="M64" s="49"/>
      <c r="N64" s="51">
        <f>I64</f>
        <v>-4.4500000000000012E-2</v>
      </c>
      <c r="O64" s="48"/>
      <c r="P64" s="45">
        <v>-25</v>
      </c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8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9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9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69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70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69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70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69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70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69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69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69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69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69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70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70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70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70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70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70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70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70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70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70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70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70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70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70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70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70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70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70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70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70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70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70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70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70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70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70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70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70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70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70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70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70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70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70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70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70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70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70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70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70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70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70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70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70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70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70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70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70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70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70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70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70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70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70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70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70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70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70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70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70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70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70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70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70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70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70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70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70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70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70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70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70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70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70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70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70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70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70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70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70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70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70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70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70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70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70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70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70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70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70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70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70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70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70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70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70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70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70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70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70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70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70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70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70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70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70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70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70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228</v>
      </c>
      <c r="D250" s="44" t="s">
        <v>44</v>
      </c>
      <c r="E250" s="44" t="s">
        <v>45</v>
      </c>
      <c r="F250" s="64">
        <v>1840</v>
      </c>
      <c r="G250" s="65">
        <v>7.5</v>
      </c>
      <c r="H250" s="70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227</v>
      </c>
      <c r="D251" s="44" t="s">
        <v>44</v>
      </c>
      <c r="E251" s="44" t="s">
        <v>65</v>
      </c>
      <c r="F251" s="64">
        <v>47.22</v>
      </c>
      <c r="G251" s="65">
        <v>3.95</v>
      </c>
      <c r="H251" s="70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70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  <row r="253" spans="1:16" x14ac:dyDescent="0.35">
      <c r="A253" s="32">
        <v>44697</v>
      </c>
      <c r="B253" s="41">
        <v>44720</v>
      </c>
      <c r="C253" s="44" t="s">
        <v>226</v>
      </c>
      <c r="D253" s="44" t="s">
        <v>44</v>
      </c>
      <c r="E253" s="44" t="s">
        <v>45</v>
      </c>
      <c r="F253" s="64">
        <v>570</v>
      </c>
      <c r="G253" s="65">
        <v>20</v>
      </c>
      <c r="H253" s="70">
        <v>24.75</v>
      </c>
      <c r="I253" s="51"/>
      <c r="J253" s="51"/>
      <c r="K253" s="66">
        <v>0.1</v>
      </c>
      <c r="L253" s="67">
        <v>1</v>
      </c>
      <c r="M253" s="66">
        <v>0.1</v>
      </c>
      <c r="N253" s="51">
        <v>2.375E-2</v>
      </c>
      <c r="O253" s="71">
        <f t="shared" ref="O253" si="111">N253*10</f>
        <v>0.23749999999999999</v>
      </c>
      <c r="P253" s="44">
        <v>5</v>
      </c>
    </row>
    <row r="254" spans="1:16" x14ac:dyDescent="0.35">
      <c r="A254" s="32">
        <v>44718</v>
      </c>
      <c r="B254" s="41">
        <v>44720</v>
      </c>
      <c r="C254" s="44" t="s">
        <v>231</v>
      </c>
      <c r="D254" s="44" t="s">
        <v>44</v>
      </c>
      <c r="E254" s="44" t="s">
        <v>65</v>
      </c>
      <c r="F254" s="64">
        <v>395</v>
      </c>
      <c r="G254" s="65">
        <v>8.4</v>
      </c>
      <c r="H254" s="70">
        <v>6.2</v>
      </c>
      <c r="I254" s="51"/>
      <c r="J254" s="51"/>
      <c r="K254" s="66">
        <v>0.1</v>
      </c>
      <c r="L254" s="67">
        <v>1</v>
      </c>
      <c r="M254" s="66">
        <v>0.1</v>
      </c>
      <c r="N254" s="51">
        <v>-2.6190000000000001E-2</v>
      </c>
      <c r="O254" s="71">
        <f t="shared" ref="O254" si="112">N254*10</f>
        <v>-0.26190000000000002</v>
      </c>
      <c r="P254" s="44">
        <v>13</v>
      </c>
    </row>
    <row r="255" spans="1:16" x14ac:dyDescent="0.35">
      <c r="A255" s="32">
        <v>44719</v>
      </c>
      <c r="B255" s="41">
        <v>44722</v>
      </c>
      <c r="C255" s="44" t="s">
        <v>232</v>
      </c>
      <c r="D255" s="44" t="s">
        <v>44</v>
      </c>
      <c r="E255" s="44" t="s">
        <v>45</v>
      </c>
      <c r="F255" s="64">
        <v>116</v>
      </c>
      <c r="G255" s="65">
        <v>8.5500000000000007</v>
      </c>
      <c r="H255" s="70">
        <v>6.15</v>
      </c>
      <c r="I255" s="51"/>
      <c r="J255" s="51"/>
      <c r="K255" s="66">
        <v>0.1</v>
      </c>
      <c r="L255" s="67">
        <v>1</v>
      </c>
      <c r="M255" s="66">
        <v>0.1</v>
      </c>
      <c r="N255" s="51">
        <v>-2.8070000000000001E-2</v>
      </c>
      <c r="O255" s="71">
        <f t="shared" ref="O255:O256" si="113">N255*10</f>
        <v>-0.28070000000000001</v>
      </c>
      <c r="P255" s="44">
        <v>13</v>
      </c>
    </row>
    <row r="256" spans="1:16" x14ac:dyDescent="0.35">
      <c r="A256" s="32">
        <v>44714</v>
      </c>
      <c r="B256" s="41">
        <v>44722</v>
      </c>
      <c r="C256" s="44" t="s">
        <v>229</v>
      </c>
      <c r="D256" s="44" t="s">
        <v>44</v>
      </c>
      <c r="E256" s="44" t="s">
        <v>45</v>
      </c>
      <c r="F256" s="64">
        <v>172.5</v>
      </c>
      <c r="G256" s="65">
        <v>8.5500000000000007</v>
      </c>
      <c r="H256" s="70">
        <v>6.4</v>
      </c>
      <c r="I256" s="51"/>
      <c r="J256" s="51"/>
      <c r="K256" s="66">
        <v>0.1</v>
      </c>
      <c r="L256" s="67">
        <v>1</v>
      </c>
      <c r="M256" s="66">
        <v>0.1</v>
      </c>
      <c r="N256" s="51">
        <v>-2.5149999999999999E-2</v>
      </c>
      <c r="O256" s="71">
        <f t="shared" si="113"/>
        <v>-0.2515</v>
      </c>
      <c r="P256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2022-06-28T22:37:07Z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