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AACE13FF-FD8A-1C4E-93CC-9FC9C80C232C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4" i="1" l="1"/>
  <c r="N64" i="1" s="1"/>
  <c r="I63" i="1"/>
  <c r="N63" i="1" s="1"/>
  <c r="J63" i="1" l="1"/>
  <c r="O63" i="1" s="1"/>
  <c r="I61" i="1"/>
  <c r="N61" i="1" s="1"/>
  <c r="I60" i="1"/>
  <c r="N60" i="1" s="1"/>
  <c r="O261" i="1"/>
  <c r="O260" i="1"/>
  <c r="O259" i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60" i="1" l="1"/>
  <c r="O60" i="1" s="1"/>
  <c r="J57" i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<sst xmlns="http://schemas.openxmlformats.org/spreadsheetml/2006/main" count="626" uniqueCount="249">
  <si>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</si>
  <si>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</si>
  <si>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</si>
  <si>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</si>
  <si>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</si>
  <si>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</si>
  <si>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</si>
  <si>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</si>
  <si>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</si>
  <si>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</si>
  <si>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</si>
  <si>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</si>
  <si>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</si>
  <si>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</si>
  <si>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</si>
  <si>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</si>
  <si>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</si>
  <si>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</si>
  <si>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</si>
  <si>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</si>
  <si>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</si>
  <si>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</si>
  <si>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</si>
  <si>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</si>
  <si>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</si>
  <si>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</si>
  <si>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</si>
  <si>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</si>
  <si>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</si>
  <si>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</si>
  <si>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</si>
  <si>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</si>
  <si>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</si>
  <si>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</si>
  <si>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</si>
  <si>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</si>
  <si>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</si>
  <si>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</si>
  <si>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</si>
  <si>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</si>
  <si>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</si>
  <si>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</si>
  <si>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</si>
  <si>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</si>
  <si>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</si>
  <si>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</si>
  <si>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</si>
  <si>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</si>
  <si>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</si>
  <si>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</si>
  <si>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</si>
  <si>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</si>
  <si>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</si>
  <si>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</si>
  <si>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</si>
  <si>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</si>
  <si>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</si>
  <si>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</si>
  <si>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</si>
  <si>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</si>
  <si>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</si>
  <si>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</si>
  <si>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</si>
  <si>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</si>
  <si>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</si>
  <si>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</si>
  <si>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</si>
  <si>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</si>
  <si>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</si>
  <si>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</si>
  <si>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</si>
  <si>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</si>
  <si>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</si>
  <si>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</si>
  <si>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</si>
  <si>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</si>
  <si>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</si>
  <si>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</si>
  <si>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</si>
  <si>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</si>
  <si>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</si>
  <si>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</si>
  <si>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</si>
  <si>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</si>
  <si>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</si>
  <si>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</si>
  <si>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</si>
  <si>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</si>
  <si>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</si>
  <si>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</si>
  <si>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</si>
  <si>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</si>
  <si>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</si>
  <si>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</si>
  <si>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</si>
  <si>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</si>
  <si>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</si>
  <si>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</si>
  <si>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</si>
  <si>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</si>
  <si>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</si>
  <si>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</si>
  <si>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</si>
  <si>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</si>
  <si>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</si>
  <si>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</si>
  <si>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</si>
  <si>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</si>
  <si>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</si>
  <si>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</si>
  <si>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</si>
  <si>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</si>
  <si>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</si>
  <si>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</si>
  <si>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</si>
  <si>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</si>
  <si>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</si>
  <si>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</si>
  <si>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</si>
  <si>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</si>
  <si>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</si>
  <si>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</si>
  <si>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</si>
  <si>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</si>
  <si>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</si>
  <si>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</si>
  <si>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</si>
  <si>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</si>
  <si>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</si>
  <si>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</si>
  <si>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</si>
  <si>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</si>
  <si>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</si>
  <si>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</si>
  <si>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</si>
  <si>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</si>
  <si>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</si>
  <si>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</si>
  <si>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</si>
  <si>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</si>
  <si>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</si>
  <si>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</si>
  <si>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</si>
  <si>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</si>
  <si>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</si>
  <si>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</si>
  <si>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</si>
  <si>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</si>
  <si>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</si>
  <si>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</si>
  <si>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</si>
  <si>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</si>
  <si>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</si>
  <si>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</si>
  <si>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</si>
  <si>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</si>
  <si>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</si>
  <si>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</si>
  <si>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</si>
  <si>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</si>
  <si>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</si>
  <si>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</si>
  <si>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</si>
  <si>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</si>
  <si>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</si>
  <si>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</si>
  <si>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</si>
  <si>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</si>
  <si>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</si>
  <si>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</si>
  <si>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</si>
  <si>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</si>
  <si>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</si>
  <si>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</si>
  <si>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</si>
  <si>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</si>
  <si>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</si>
  <si>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</si>
  <si>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</si>
  <si>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</si>
  <si>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</si>
  <si>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</si>
  <si>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</si>
  <si>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</si>
  <si>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</si>
  <si>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</si>
  <si>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</si>
  <si>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</si>
  <si>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</si>
  <si>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</si>
  <si>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</si>
  <si>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</si>
  <si>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</si>
  <si>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</si>
  <si>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</si>
  <si>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</si>
  <si>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</si>
  <si>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</si>
  <si>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</si>
  <si>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</si>
  <si>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</si>
  <si>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</si>
  <si>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</si>
  <si>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</si>
  <si>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</si>
  <si>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</si>
  <si>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</si>
  <si>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</si>
  <si>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</si>
  <si>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</si>
  <si>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</si>
  <si>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</si>
  <si>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</si>
  <si>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</si>
  <si>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</si>
  <si>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</si>
  <si>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</si>
  <si>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</si>
  <si>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</si>
  <si>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</si>
  <si>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</si>
  <si>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</si>
  <si>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</si>
  <si>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</si>
  <si>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</si>
  <si>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</si>
  <si>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</si>
  <si>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</si>
  <si>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</si>
  <si>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</si>
  <si>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</si>
  <si>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</si>
  <si>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</si>
  <si>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</si>
  <si>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</si>
  <si>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</si>
  <si>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</si>
  <si>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</si>
  <si>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</si>
  <si>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NFLX 10/ $255-$250 put spread</t>
  </si>
  <si>
    <t>AMZN 10/ $105-$108 call spread</t>
  </si>
  <si>
    <t>(AMZN) 10/ $105 call</t>
  </si>
  <si>
    <t xml:space="preserve">(AMZN) 10/ $108 call </t>
  </si>
  <si>
    <t>(PINS) 10/ $17.50 call</t>
  </si>
  <si>
    <t xml:space="preserve">(PINS) 10/ $20.50 call </t>
  </si>
  <si>
    <t>PINS 10/ $17.50-$20.50 call spread</t>
  </si>
  <si>
    <t>(AAPL) 10/ $125 call</t>
  </si>
  <si>
    <t xml:space="preserve">(AAPL) 10/ $130 call </t>
  </si>
  <si>
    <t>AAPL 10/ $125-$130 call spead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</si>
</sst>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3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0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F70" sqref="F70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44837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SUM(N229:N309)</f>
        <v>0.12093999999999999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SUM(J50:J75)</f>
        <v>2.8050000000000023E-2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2.8090000000000018E-2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0.14899000000000001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 t="s">
        <v>240</v>
      </c>
      <c r="B15" s="47">
        <v>0.1</v>
      </c>
      <c r="F15" s="22"/>
      <c r="G15" s="3"/>
      <c r="H15" s="3"/>
      <c r="N15" s="22"/>
      <c r="O15" s="22"/>
    </row>
    <row r="16" spans="1:15" x14ac:dyDescent="0.35">
      <c r="A16" s="71" t="s">
        <v>245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248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0.94978999999999991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0.3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80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44830</v>
      </c>
      <c r="B57" s="46"/>
      <c r="C57" s="38" t="s">
        <v>241</v>
      </c>
      <c r="D57" s="38" t="s">
        <v>44</v>
      </c>
      <c r="E57" s="38" t="s">
        <v>45</v>
      </c>
      <c r="F57" s="55">
        <v>108</v>
      </c>
      <c r="G57" s="56">
        <v>13.5</v>
      </c>
      <c r="H57" s="74">
        <v>12.425000000000001</v>
      </c>
      <c r="I57" s="49">
        <f>(G57-H57)/(G57)*(-G57*100*P57)/100000</f>
        <v>-4.6224999999999974E-2</v>
      </c>
      <c r="J57" s="49">
        <f>I57+I58</f>
        <v>6.4500000000000182E-3</v>
      </c>
      <c r="K57" s="57">
        <v>0.1</v>
      </c>
      <c r="L57" s="58">
        <v>1</v>
      </c>
      <c r="M57" s="57">
        <v>0.1</v>
      </c>
      <c r="N57" s="42">
        <f>I57</f>
        <v>-4.6224999999999974E-2</v>
      </c>
      <c r="O57" s="59">
        <f>J57*10</f>
        <v>6.4500000000000182E-2</v>
      </c>
      <c r="P57" s="39">
        <v>43</v>
      </c>
    </row>
    <row r="58" spans="1:16" s="27" customFormat="1" x14ac:dyDescent="0.35">
      <c r="A58" s="36">
        <v>44830</v>
      </c>
      <c r="B58" s="37"/>
      <c r="C58" s="38" t="s">
        <v>242</v>
      </c>
      <c r="D58" s="38" t="s">
        <v>44</v>
      </c>
      <c r="E58" s="39" t="s">
        <v>65</v>
      </c>
      <c r="F58" s="40">
        <v>108</v>
      </c>
      <c r="G58" s="41">
        <v>11.2</v>
      </c>
      <c r="H58" s="75">
        <v>9.9749999999999996</v>
      </c>
      <c r="I58" s="49">
        <f>(G58-H58)/(G58)*(-G58*100*P58)/100000</f>
        <v>5.2674999999999993E-2</v>
      </c>
      <c r="J58" s="42"/>
      <c r="K58" s="43"/>
      <c r="L58" s="44"/>
      <c r="M58" s="43"/>
      <c r="N58" s="45">
        <f>I58</f>
        <v>5.2674999999999993E-2</v>
      </c>
      <c r="O58" s="42"/>
      <c r="P58" s="39">
        <v>-43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82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54">
        <v>44832</v>
      </c>
      <c r="B60" s="46"/>
      <c r="C60" s="38" t="s">
        <v>243</v>
      </c>
      <c r="D60" s="38" t="s">
        <v>44</v>
      </c>
      <c r="E60" s="38" t="s">
        <v>45</v>
      </c>
      <c r="F60" s="55">
        <v>20.5</v>
      </c>
      <c r="G60" s="56">
        <v>6</v>
      </c>
      <c r="H60" s="74">
        <v>6.375</v>
      </c>
      <c r="I60" s="49">
        <f>(G60-H60)/(G60)*(-G60*100*P60)/100000</f>
        <v>1.575E-2</v>
      </c>
      <c r="J60" s="49">
        <f>I60+I61</f>
        <v>1.260000000000001E-2</v>
      </c>
      <c r="K60" s="57">
        <v>0.1</v>
      </c>
      <c r="L60" s="58">
        <v>1</v>
      </c>
      <c r="M60" s="57">
        <v>0.1</v>
      </c>
      <c r="N60" s="42">
        <f>I60</f>
        <v>1.575E-2</v>
      </c>
      <c r="O60" s="59">
        <f>J60*10</f>
        <v>0.12600000000000011</v>
      </c>
      <c r="P60" s="39">
        <v>42</v>
      </c>
    </row>
    <row r="61" spans="1:16" s="27" customFormat="1" x14ac:dyDescent="0.35">
      <c r="A61" s="36">
        <v>44832</v>
      </c>
      <c r="B61" s="37"/>
      <c r="C61" s="38" t="s">
        <v>244</v>
      </c>
      <c r="D61" s="38" t="s">
        <v>44</v>
      </c>
      <c r="E61" s="39" t="s">
        <v>65</v>
      </c>
      <c r="F61" s="40">
        <v>20.5</v>
      </c>
      <c r="G61" s="41">
        <v>3.6</v>
      </c>
      <c r="H61" s="75">
        <v>3.6749999999999998</v>
      </c>
      <c r="I61" s="49">
        <f>(G61-H61)/(G61)*(-G61*100*P61)/100000</f>
        <v>-3.1499999999999887E-3</v>
      </c>
      <c r="J61" s="42"/>
      <c r="K61" s="43"/>
      <c r="L61" s="44"/>
      <c r="M61" s="43"/>
      <c r="N61" s="45">
        <f>I61</f>
        <v>-3.1499999999999887E-3</v>
      </c>
      <c r="O61" s="42"/>
      <c r="P61" s="39">
        <v>-42</v>
      </c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54">
        <v>44837</v>
      </c>
      <c r="B63" s="46"/>
      <c r="C63" s="38" t="s">
        <v>246</v>
      </c>
      <c r="D63" s="38" t="s">
        <v>44</v>
      </c>
      <c r="E63" s="38" t="s">
        <v>45</v>
      </c>
      <c r="F63" s="55">
        <v>130</v>
      </c>
      <c r="G63" s="56">
        <v>15.5</v>
      </c>
      <c r="H63" s="74">
        <v>18.475000000000001</v>
      </c>
      <c r="I63" s="49">
        <f>(G63-H63)/(G63)*(-G63*100*P63)/100000</f>
        <v>7.1400000000000033E-2</v>
      </c>
      <c r="J63" s="49">
        <f>I63+I64</f>
        <v>8.9999999999999941E-3</v>
      </c>
      <c r="K63" s="57">
        <v>0.1</v>
      </c>
      <c r="L63" s="58">
        <v>1</v>
      </c>
      <c r="M63" s="57">
        <v>0.1</v>
      </c>
      <c r="N63" s="42">
        <f>I63</f>
        <v>7.1400000000000033E-2</v>
      </c>
      <c r="O63" s="59">
        <f>J63*10</f>
        <v>8.9999999999999941E-2</v>
      </c>
      <c r="P63" s="39">
        <v>24</v>
      </c>
    </row>
    <row r="64" spans="1:16" s="27" customFormat="1" x14ac:dyDescent="0.35">
      <c r="A64" s="36">
        <v>44837</v>
      </c>
      <c r="B64" s="37"/>
      <c r="C64" s="38" t="s">
        <v>247</v>
      </c>
      <c r="D64" s="38" t="s">
        <v>44</v>
      </c>
      <c r="E64" s="39" t="s">
        <v>65</v>
      </c>
      <c r="F64" s="40">
        <v>130</v>
      </c>
      <c r="G64" s="41">
        <v>11.45</v>
      </c>
      <c r="H64" s="75">
        <v>14.05</v>
      </c>
      <c r="I64" s="49">
        <f>(G64-H64)/(G64)*(-G64*100*P64)/100000</f>
        <v>-6.2400000000000039E-2</v>
      </c>
      <c r="J64" s="42"/>
      <c r="K64" s="43"/>
      <c r="L64" s="44"/>
      <c r="M64" s="43"/>
      <c r="N64" s="45">
        <f>I64</f>
        <v>-6.2400000000000039E-2</v>
      </c>
      <c r="O64" s="42"/>
      <c r="P64" s="39">
        <v>-24</v>
      </c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9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9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80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80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79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H75" s="8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79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79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ref="O136" si="5">N136*10</f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ref="O137" si="6">N137*10</f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ref="O138" si="7">N138*10</f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ref="O139" si="8">N139*10</f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ref="O140" si="9">N140*10</f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ref="O141" si="10">N141*10</f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ref="O142" si="11">N142*10</f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ref="O143" si="12">N143*10</f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ref="O144" si="13">N144*10</f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ref="O145" si="14">N145*10</f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ref="O146:O147" si="15">N146*10</f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15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ref="O148" si="16">N148*10</f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ref="O149" si="17">N149*10</f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ref="O150" si="18">N150*10</f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ref="O151" si="19">N151*10</f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ref="O152" si="20">N152*10</f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ref="O153" si="21">N153*10</f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ref="O154" si="22">N154*10</f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ref="O155" si="23">N155*10</f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ref="O156" si="24">N156*10</f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ref="O157" si="25">N157*10</f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ref="O158" si="26">N158*10</f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ref="O159" si="27">N159*10</f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ref="O160" si="28">N160*10</f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ref="O161" si="29">N161*10</f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ref="O162" si="30">N162*10</f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ref="O163" si="31">N163*10</f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ref="O164" si="32">N164*10</f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ref="O165" si="33">N165*10</f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ref="O166:O168" si="34">N166*10</f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3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3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" si="3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ref="O171" si="36">N171*10</f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ref="O172" si="37">N172*10</f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ref="O173" si="38">N173*10</f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ref="O174" si="39">N174*10</f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ref="O175" si="40">N175*10</f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ref="O176" si="41">N176*10</f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ref="O177" si="42">N177*10</f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ref="O178" si="43">N178*10</f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ref="O179" si="44">N179*10</f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ref="O180" si="45">N180*10</f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ref="O181" si="46">N181*10</f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ref="O182" si="47">N182*10</f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ref="O183" si="48">N183*10</f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ref="O184" si="49">N184*10</f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ref="O185:O186" si="50">N185*10</f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0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ref="O187" si="51">N187*10</f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ref="O188" si="52">N188*10</f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ref="O189" si="53">N189*10</f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ref="O190" si="54">N190*10</f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ref="O191" si="55">N191*10</f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ref="O192" si="56">N192*10</f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ref="O193" si="57">N193*10</f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ref="O194" si="58">N194*10</f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ref="O195" si="59">N195*10</f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ref="O196" si="60">N196*10</f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ref="O197" si="61">N197*10</f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ref="O198" si="62">N198*10</f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ref="O199" si="63">N199*10</f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ref="O200" si="64">N200*10</f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ref="O201" si="65">N201*10</f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" si="6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ref="O203" si="67">N203*10</f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ref="O204" si="68">N204*10</f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ref="O205" si="69">N205*10</f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ref="O206:O207" si="70">N206*10</f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70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ref="O208" si="71">N208*10</f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ref="O209" si="72">N209*10</f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ref="O210" si="73">N210*10</f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ref="O211" si="74">N211*10</f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ref="O212" si="75">N212*10</f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ref="O213" si="76">N213*10</f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ref="O214" si="77">N214*10</f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ref="O215" si="78">N215*10</f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ref="O216" si="79">N216*10</f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ref="O217" si="80">N217*10</f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ref="O218" si="81">N218*10</f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ref="O219" si="82">N219*10</f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ref="O220" si="83">N220*10</f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ref="O221" si="84">N221*10</f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ref="O222" si="85">N222*10</f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ref="O223" si="86">N223*10</f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ref="O224:O225" si="87">N224*10</f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87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ref="O226" si="88">N226*10</f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ref="O227" si="89">N227*10</f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207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" si="90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206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ref="O230" si="91">N230*10</f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208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ref="O231" si="92">N231*10</f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210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ref="O232" si="93">N232*10</f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209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ref="O233" si="94">N233*10</f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211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ref="O234" si="95">N234*10</f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212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ref="O235:O236" si="96">N235*10</f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213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96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214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ref="O237" si="97">N237*10</f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215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ref="O238" si="98">N238*10</f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216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ref="O239" si="99">N239*10</f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219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ref="O240" si="100">N240*10</f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217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ref="O241" si="101">N241*10</f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218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ref="O242" si="102">N242*10</f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220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ref="O243" si="103">N243*10</f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221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ref="O244" si="104">N244*10</f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223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ref="O245" si="105">N245*10</f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222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ref="O246" si="106">N246*10</f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224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ref="O247" si="107">N247*10</f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228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ref="O248" si="108">N248*10</f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227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ref="O249" si="109">N249*10</f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225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ref="O250" si="110">N250*10</f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226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ref="O251" si="111">N251*10</f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230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ref="O252" si="112">N252*10</f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231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ref="O253:O254" si="113">N253*10</f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229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113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232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ref="O255" si="114">N255*10</f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234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ref="O256" si="115">N256*10</f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233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ref="O257" si="116">N257*10</f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235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ref="O258" si="117">N258*10</f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236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ref="O259" si="118">N259*10</f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237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ref="O260" si="119">N260*10</f>
        <v>0.14810000000000001</v>
      </c>
      <c r="P260" s="38">
        <v>24</v>
      </c>
    </row>
    <row r="261" spans="1:16" x14ac:dyDescent="0.35">
      <c r="A261" s="32">
        <v>44803</v>
      </c>
      <c r="B261" s="33">
        <v>44805</v>
      </c>
      <c r="C261" s="38" t="s">
        <v>239</v>
      </c>
      <c r="D261" s="38" t="s">
        <v>44</v>
      </c>
      <c r="E261" s="38" t="s">
        <v>65</v>
      </c>
      <c r="F261" s="55">
        <v>250</v>
      </c>
      <c r="G261" s="56">
        <v>3.9</v>
      </c>
      <c r="H261" s="61">
        <v>2.7</v>
      </c>
      <c r="I261" s="45"/>
      <c r="J261" s="45"/>
      <c r="K261" s="57">
        <v>0.1</v>
      </c>
      <c r="L261" s="58">
        <v>1</v>
      </c>
      <c r="M261" s="57">
        <v>0.1</v>
      </c>
      <c r="N261" s="45">
        <v>-3.0700000000000002E-2</v>
      </c>
      <c r="O261" s="62">
        <f t="shared" ref="O261" si="120">N261*10</f>
        <v>-0.307</v>
      </c>
      <c r="P261" s="38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2022-10-04T15:15:17Z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